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90" windowWidth="18915" windowHeight="9240" tabRatio="766" firstSheet="3" activeTab="14"/>
  </bookViews>
  <sheets>
    <sheet name="1096-R21" sheetId="1" r:id="rId1"/>
    <sheet name="1096-R15" sheetId="2" r:id="rId2"/>
    <sheet name="1096-R8" sheetId="3" r:id="rId3"/>
    <sheet name="1096-R4" sheetId="4" r:id="rId4"/>
    <sheet name="1230-R14" sheetId="5" r:id="rId5"/>
    <sheet name="1230-R17" sheetId="6" r:id="rId6"/>
    <sheet name="1230-R26" sheetId="7" r:id="rId7"/>
    <sheet name="1235-R11" sheetId="8" r:id="rId8"/>
    <sheet name="1235-R12" sheetId="9" r:id="rId9"/>
    <sheet name="1235-R13" sheetId="10" r:id="rId10"/>
    <sheet name="YKDT85-R7" sheetId="11" r:id="rId11"/>
    <sheet name="YKDT86-R20" sheetId="12" r:id="rId12"/>
    <sheet name="YKDT88-R1" sheetId="13" r:id="rId13"/>
    <sheet name="164" sheetId="14" r:id="rId14"/>
    <sheet name="163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<sst xmlns="http://schemas.openxmlformats.org/spreadsheetml/2006/main" count="988" uniqueCount="98">
  <si>
    <t>n=5</t>
  </si>
  <si>
    <t>n=6</t>
  </si>
  <si>
    <t>n=3</t>
  </si>
  <si>
    <t>n=4</t>
  </si>
  <si>
    <t>n=2</t>
  </si>
  <si>
    <t>n=7</t>
  </si>
  <si>
    <t>Na2O</t>
  </si>
  <si>
    <t>MgO</t>
  </si>
  <si>
    <t>Al2O3</t>
  </si>
  <si>
    <t>SiO2</t>
  </si>
  <si>
    <t>K2O</t>
  </si>
  <si>
    <t>CaO</t>
  </si>
  <si>
    <t>TiO2</t>
  </si>
  <si>
    <t>Cr2O3</t>
  </si>
  <si>
    <t>MnO</t>
  </si>
  <si>
    <t>FeO</t>
  </si>
  <si>
    <t>Total</t>
  </si>
  <si>
    <t>Na</t>
  </si>
  <si>
    <t>Mg</t>
  </si>
  <si>
    <t>Al</t>
  </si>
  <si>
    <t>Si</t>
  </si>
  <si>
    <t>K</t>
  </si>
  <si>
    <t>Ca</t>
  </si>
  <si>
    <t>Ti</t>
  </si>
  <si>
    <t>Cr</t>
  </si>
  <si>
    <t>Mn</t>
  </si>
  <si>
    <t>Fe2</t>
  </si>
  <si>
    <t>Sum</t>
  </si>
  <si>
    <t>Mg#</t>
  </si>
  <si>
    <t>Wo</t>
  </si>
  <si>
    <t>En</t>
  </si>
  <si>
    <t>Fs</t>
  </si>
  <si>
    <t>n=1</t>
  </si>
  <si>
    <t>1096-R4</t>
  </si>
  <si>
    <t>average</t>
  </si>
  <si>
    <t>core</t>
  </si>
  <si>
    <t>rim</t>
  </si>
  <si>
    <t>cpx</t>
  </si>
  <si>
    <t>large cpx</t>
  </si>
  <si>
    <t>n-2</t>
  </si>
  <si>
    <t xml:space="preserve">Mg# &lt; 80 </t>
  </si>
  <si>
    <t xml:space="preserve">Mg# &gt; 80 </t>
  </si>
  <si>
    <t>Mg#&gt;80</t>
  </si>
  <si>
    <t>mantle</t>
  </si>
  <si>
    <t>core/sieve texture</t>
  </si>
  <si>
    <t>non-zoned cpx</t>
  </si>
  <si>
    <t>reaction rim</t>
  </si>
  <si>
    <t>in the glassy rind</t>
  </si>
  <si>
    <t xml:space="preserve">rim               </t>
  </si>
  <si>
    <t>Mg#&lt;80</t>
  </si>
  <si>
    <t>1235-R13</t>
  </si>
  <si>
    <t>large cpx with sieve texture</t>
  </si>
  <si>
    <t>n=12</t>
  </si>
  <si>
    <t>n=8</t>
  </si>
  <si>
    <t>1σ</t>
  </si>
  <si>
    <t>Number of analyses</t>
  </si>
  <si>
    <t>hosted by pl</t>
  </si>
  <si>
    <t>n=13</t>
  </si>
  <si>
    <t>Mg# &lt; 80</t>
  </si>
  <si>
    <t>Mg# &gt; 80</t>
  </si>
  <si>
    <t>core / mantle</t>
  </si>
  <si>
    <t>n=9</t>
  </si>
  <si>
    <t>Average</t>
  </si>
  <si>
    <t>163-1-3R</t>
  </si>
  <si>
    <t>groundmass</t>
  </si>
  <si>
    <t>163-3-4R</t>
  </si>
  <si>
    <t>1230-R14</t>
  </si>
  <si>
    <t>1230-R17</t>
  </si>
  <si>
    <t>Around xenocryst pl (An 90-92)</t>
  </si>
  <si>
    <t>zoned cpx</t>
  </si>
  <si>
    <t>Mg# &lt; 85</t>
  </si>
  <si>
    <t>Mg# &gt; 85</t>
  </si>
  <si>
    <t>in the coarser diabase</t>
  </si>
  <si>
    <t>1235-R12</t>
  </si>
  <si>
    <t>goundmass</t>
  </si>
  <si>
    <t>in the microcrystallized basalt</t>
  </si>
  <si>
    <t>in the microcrystallized diabase</t>
  </si>
  <si>
    <t xml:space="preserve">  rim</t>
  </si>
  <si>
    <t xml:space="preserve">  core</t>
  </si>
  <si>
    <t>zoned</t>
  </si>
  <si>
    <t>SEMFR</t>
  </si>
  <si>
    <t>MGR</t>
  </si>
  <si>
    <t>Toto caldera</t>
  </si>
  <si>
    <t>Table 2D.1: Representative mean clinopyroxene composition for Shinkai dive 1096, sample R4. Mg# = (Mg2+ x 100) / (Mg2+ + Fe2+). All the iron is considered as Fe2+. cpx: clinopyroxene. n: number of analyses realized. Wo: wollastonite, En : enstatite, Fs: ferrosilite, fp : feldpspar.</t>
  </si>
  <si>
    <t>Table 2D.1: Representative mean clinopyroxene composition for Shinkai dive 1096, sample R21. Mg# = (Mg2+ x 100) / (Mg2+ + Fe2+). All the iron is considered as Fe2+. cpx: clinopyroxene. n: number of analyses realized. Wo: wollastonite, En : enstatite, Fs: ferrosilite, fp : feldpspar.</t>
  </si>
  <si>
    <t>Table 2D.1: Representative mean clinopyroxene composition for Shinkai dive 1096, sample R15. Mg# = (Mg2+ x 100) / (Mg2+ + Fe2+). All the iron is considered as Fe2+. cpx: clinopyroxene. n: number of analyses realized. Wo: wollastonite, En : enstatite, Fs: ferrosilite, fp : feldpspar.</t>
  </si>
  <si>
    <t>Table 2D.1: Representative mean clinopyroxene composition for Shinkai dive 1096, sample R8. Mg# = (Mg2+ x 100) / (Mg2+ + Fe2+). All the iron is considered as Fe2+. cpx: clinopyroxene. n: number of analyses realized. Wo: wollastonite, En : enstatite, Fs: ferrosilite, fp : feldpspar.</t>
  </si>
  <si>
    <t>Table 2D.1: Representative mean clinopyroxene composition for Shinkai dive 1230, sample R14. Mg# = (Mg2+ x 100) / (Mg2+ + Fe2+). All the iron is considered as Fe2+. cpx: clinopyroxene. n: number of analyses realized. Wo: wollastonite, En : enstatite, Fs: ferrosilite, fp : feldpspar.</t>
  </si>
  <si>
    <t>Table 2D.1: Representative mean clinopyroxene composition for Shinkai dive 1230, sample R17. Mg# = (Mg2+ x 100) / (Mg2+ + Fe2+). All the iron is considered as Fe2+. cpx: clinopyroxene. n: number of analyses realized. Wo: wollastonite, En : enstatite, Fs: ferrosilite, fp : feldpspar.</t>
  </si>
  <si>
    <t>Table 2D.1: Representative mean clinopyroxene composition for Shinkai dive 1230, sample R26. Mg# = (Mg2+ x 100) / (Mg2+ + Fe2+). All the iron is considered as Fe2+. cpx: clinopyroxene. n: number of analyses realized. Wo: wollastonite, En : enstatite, Fs: ferrosilite, fp : feldpspar.</t>
  </si>
  <si>
    <t>Table 2D.1: Representative mean clinopyroxene composition for Shinkai dive 1235, sample R11. Mg# = (Mg2+ x 100) / (Mg2+ + Fe2+). All the iron is considered as Fe2+. cpx: clinopyroxene. n: number of analyses realized. Wo: wollastonite, En : enstatite, Fs: ferrosilite, fp : feldpspar.</t>
  </si>
  <si>
    <t>Table 2D.1: Representative mean clinopyroxene composition for Shinkai dive 1235, sample R12. Mg# = (Mg2+ x 100) / (Mg2+ + Fe2+). All the iron is considered as Fe2+. cpx: clinopyroxene. n: number of analyses realized. Wo: wollastonite, En : enstatite, Fs: ferrosilite, fp : feldpspar.</t>
  </si>
  <si>
    <t>Table 2D.1: Representative mean clinopyroxene composition for Shinkai dive 1235, sample R13. Mg# = (Mg2+ x 100) / (Mg2+ + Fe2+). All the iron is considered as Fe2+. cpx: clinopyroxene. n: number of analyses realized. Wo: wollastonite, En : enstatite, Fs: ferrosilite, fp : feldpspar.</t>
  </si>
  <si>
    <t>Table 2D.1: Representative mean clinopyroxene composition for YKDT85 deep-ow dredge, sample R7. Mg# = (Mg2+ x 100) / (Mg2+ + Fe2+). All the iron is considered as Fe2+. cpx: clinopyroxene. n: number of analyses realized. Wo: wollastonite, En : enstatite, Fs: ferrosilite, fp : feldpspar.</t>
  </si>
  <si>
    <t>Table 2D.1: Representative mean clinopyroxene composition for YKDT86 deep-ow dredge, sample R20. Mg# = (Mg2+ x 100) / (Mg2+ + Fe2+). All the iron is considered as Fe2+. cpx: clinopyroxene. n: number of analyses realized. Wo: wollastonite, En : enstatite, Fs: ferrosilite, fp : feldpspar.</t>
  </si>
  <si>
    <t>Table 2D.1: Representative mean clinopyroxene composition for YKDT88 deep-ow dredge, sample R1. Mg# = (Mg2+ x 100) / (Mg2+ + Fe2+). All the iron is considered as Fe2+. cpx: clinopyroxene. n: number of analyses realized. Wo: wollastonite, En : enstatite, Fs: ferrosilite, fp : feldpspar.</t>
  </si>
  <si>
    <t>Table 2D.1: Representative mean clinopyroxene composition for sample from the Malaguana-Gadao Ridge (MGR), sample 164-3R. Mg# = (Mg2+ x 100) / (Mg2+ + Fe2+). All the iron is considered as Fe2+. cpx: clinopyroxene. n: number of analyses realized. Wo: wollastonite, En : enstatite, Fs: ferrosilite, fp : feldpspar.</t>
  </si>
  <si>
    <t>Table 2D.1: Representative mean clinopyroxene composition for sample from the Toto caldera, samples 163-1-3R and 163-3-4R. Mg# = (Mg2+ x 100) / (Mg2+ + Fe2+). All the iron is considered as Fe2+. cpx: clinopyroxene. n: number of analyses realized. Wo: wollastonite, En : enstatite, Fs: ferrosilite, fp : feldpspar.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</si>
</sst>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rai&quot;;&quot;Vrai&quot;;&quot;Faux&quot;"/>
    <numFmt numFmtId="165" formatCode="&quot;Actif&quot;;&quot;Actif&quot;;&quot;Inactif&quot;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/>
    </xf>
    <xf numFmtId="2" fontId="0" fillId="0" borderId="0" xfId="17" applyNumberForma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" fillId="0" borderId="0" xfId="0" applyFont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1" fillId="0" borderId="0" xfId="0" applyNumberFormat="1" applyFont="1" applyFill="1" applyBorder="1" applyAlignment="1" quotePrefix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 quotePrefix="1">
      <alignment horizontal="center"/>
    </xf>
    <xf numFmtId="1" fontId="1" fillId="0" borderId="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lia\UTD\Marianas\geochemistry\Julia%20data\probe\p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96R21"/>
      <sheetName val="1096-R21bis"/>
      <sheetName val="1096R15"/>
      <sheetName val="1096R8"/>
      <sheetName val="1096R4"/>
      <sheetName val="1230-R14"/>
      <sheetName val="1230-R17"/>
      <sheetName val="1230-R26"/>
      <sheetName val="1235-R11"/>
      <sheetName val="1235-R12"/>
      <sheetName val="1235_R13"/>
      <sheetName val="YKDT85-R7"/>
      <sheetName val="YKDT86-R20"/>
      <sheetName val="YKT88-R1"/>
      <sheetName val="YKDT88-R1bis"/>
      <sheetName val="YKDT88-R2"/>
      <sheetName val="163"/>
      <sheetName val="164"/>
      <sheetName val="Feuil6"/>
      <sheetName val="Feuil5"/>
      <sheetName val="973"/>
      <sheetName val="Mariana peridotite"/>
      <sheetName val="Feuil2"/>
    </sheetNames>
    <sheetDataSet>
      <sheetData sheetId="0">
        <row r="6">
          <cell r="A6" t="str">
            <v>1096-R21</v>
          </cell>
        </row>
        <row r="9">
          <cell r="AA9" t="str">
            <v>rim</v>
          </cell>
          <cell r="AB9" t="str">
            <v>core</v>
          </cell>
        </row>
        <row r="13">
          <cell r="A13" t="str">
            <v>Na2O</v>
          </cell>
          <cell r="B13">
            <v>0.17</v>
          </cell>
          <cell r="C13">
            <v>0.189</v>
          </cell>
          <cell r="D13">
            <v>0.213</v>
          </cell>
          <cell r="E13">
            <v>0.174</v>
          </cell>
          <cell r="F13">
            <v>0.195</v>
          </cell>
          <cell r="G13">
            <v>0.185</v>
          </cell>
          <cell r="H13">
            <v>0.156</v>
          </cell>
          <cell r="I13">
            <v>0.208</v>
          </cell>
          <cell r="J13">
            <v>0.123</v>
          </cell>
          <cell r="K13">
            <v>0.198</v>
          </cell>
          <cell r="L13">
            <v>0.178</v>
          </cell>
          <cell r="M13">
            <v>0.135</v>
          </cell>
          <cell r="N13">
            <v>0.199</v>
          </cell>
          <cell r="O13">
            <v>0.213</v>
          </cell>
          <cell r="P13">
            <v>0.181</v>
          </cell>
          <cell r="Q13">
            <v>0.173</v>
          </cell>
          <cell r="R13">
            <v>0.221</v>
          </cell>
          <cell r="S13">
            <v>0.179</v>
          </cell>
          <cell r="T13">
            <v>0.173</v>
          </cell>
          <cell r="U13">
            <v>0.198</v>
          </cell>
          <cell r="V13">
            <v>0.179</v>
          </cell>
          <cell r="W13">
            <v>0.15</v>
          </cell>
          <cell r="X13">
            <v>0.137</v>
          </cell>
          <cell r="Y13">
            <v>0.132</v>
          </cell>
          <cell r="Z13">
            <v>0.158</v>
          </cell>
          <cell r="AA13">
            <v>0.164</v>
          </cell>
          <cell r="AB13">
            <v>0.208</v>
          </cell>
          <cell r="AC13">
            <v>0.195</v>
          </cell>
          <cell r="AD13">
            <v>0.147</v>
          </cell>
          <cell r="AE13">
            <v>0.147</v>
          </cell>
          <cell r="AF13">
            <v>0.198</v>
          </cell>
          <cell r="AG13">
            <v>0.195</v>
          </cell>
          <cell r="AH13">
            <v>0.186</v>
          </cell>
          <cell r="AI13">
            <v>0.171</v>
          </cell>
          <cell r="AJ13">
            <v>0.119</v>
          </cell>
          <cell r="AK13">
            <v>0.213</v>
          </cell>
          <cell r="AL13">
            <v>0.185</v>
          </cell>
          <cell r="AM13">
            <v>0.177</v>
          </cell>
          <cell r="AN13">
            <v>0.182</v>
          </cell>
          <cell r="AO13">
            <v>0.164</v>
          </cell>
          <cell r="AP13">
            <v>0.204</v>
          </cell>
          <cell r="AQ13">
            <v>0.208</v>
          </cell>
          <cell r="AR13">
            <v>0.158</v>
          </cell>
          <cell r="AS13">
            <v>0.206</v>
          </cell>
          <cell r="AT13">
            <v>0.131</v>
          </cell>
        </row>
        <row r="14">
          <cell r="A14" t="str">
            <v>MgO</v>
          </cell>
          <cell r="B14">
            <v>17.529</v>
          </cell>
          <cell r="C14">
            <v>17.627</v>
          </cell>
          <cell r="D14">
            <v>16.083</v>
          </cell>
          <cell r="E14">
            <v>16.151</v>
          </cell>
          <cell r="F14">
            <v>16.931</v>
          </cell>
          <cell r="G14">
            <v>16.975</v>
          </cell>
          <cell r="H14">
            <v>16.722</v>
          </cell>
          <cell r="I14">
            <v>17.088</v>
          </cell>
          <cell r="J14">
            <v>19.469</v>
          </cell>
          <cell r="K14">
            <v>17.388</v>
          </cell>
          <cell r="L14">
            <v>16.73</v>
          </cell>
          <cell r="M14">
            <v>17.514</v>
          </cell>
          <cell r="N14">
            <v>16.14</v>
          </cell>
          <cell r="O14">
            <v>16.357</v>
          </cell>
          <cell r="P14">
            <v>16.99</v>
          </cell>
          <cell r="Q14">
            <v>17.1</v>
          </cell>
          <cell r="R14">
            <v>16.286</v>
          </cell>
          <cell r="S14">
            <v>17.055</v>
          </cell>
          <cell r="T14">
            <v>17.541</v>
          </cell>
          <cell r="U14">
            <v>16.936</v>
          </cell>
          <cell r="V14">
            <v>17.178</v>
          </cell>
          <cell r="W14">
            <v>18.587</v>
          </cell>
          <cell r="X14">
            <v>18.691</v>
          </cell>
          <cell r="Y14">
            <v>19.418</v>
          </cell>
          <cell r="Z14">
            <v>17.151</v>
          </cell>
          <cell r="AA14">
            <v>16.957</v>
          </cell>
          <cell r="AB14">
            <v>15.506</v>
          </cell>
          <cell r="AC14">
            <v>16.09</v>
          </cell>
          <cell r="AD14">
            <v>18.133</v>
          </cell>
          <cell r="AE14">
            <v>18.502</v>
          </cell>
          <cell r="AF14">
            <v>16.934</v>
          </cell>
          <cell r="AG14">
            <v>16.742</v>
          </cell>
          <cell r="AH14">
            <v>16.909</v>
          </cell>
          <cell r="AI14">
            <v>16.71</v>
          </cell>
          <cell r="AJ14">
            <v>19.28</v>
          </cell>
          <cell r="AK14">
            <v>16.168</v>
          </cell>
          <cell r="AL14">
            <v>17.06</v>
          </cell>
          <cell r="AM14">
            <v>17.086</v>
          </cell>
          <cell r="AN14">
            <v>17.494</v>
          </cell>
          <cell r="AO14">
            <v>17.458</v>
          </cell>
          <cell r="AP14">
            <v>16.882</v>
          </cell>
          <cell r="AQ14">
            <v>17.476</v>
          </cell>
          <cell r="AR14">
            <v>17.204</v>
          </cell>
          <cell r="AS14">
            <v>16.786</v>
          </cell>
          <cell r="AT14">
            <v>18.748</v>
          </cell>
        </row>
        <row r="15">
          <cell r="A15" t="str">
            <v>Al2O3</v>
          </cell>
          <cell r="B15">
            <v>3.766</v>
          </cell>
          <cell r="C15">
            <v>3.541</v>
          </cell>
          <cell r="D15">
            <v>6.056</v>
          </cell>
          <cell r="E15">
            <v>5.415</v>
          </cell>
          <cell r="F15">
            <v>4.705</v>
          </cell>
          <cell r="G15">
            <v>3.847</v>
          </cell>
          <cell r="H15">
            <v>5.443</v>
          </cell>
          <cell r="I15">
            <v>4.3</v>
          </cell>
          <cell r="J15">
            <v>1.763</v>
          </cell>
          <cell r="K15">
            <v>4.246</v>
          </cell>
          <cell r="L15">
            <v>4.259</v>
          </cell>
          <cell r="M15">
            <v>4.234</v>
          </cell>
          <cell r="N15">
            <v>6.331</v>
          </cell>
          <cell r="O15">
            <v>5.113</v>
          </cell>
          <cell r="P15">
            <v>4.255</v>
          </cell>
          <cell r="Q15">
            <v>4.019</v>
          </cell>
          <cell r="R15">
            <v>6.43</v>
          </cell>
          <cell r="S15">
            <v>4.376</v>
          </cell>
          <cell r="T15">
            <v>3.078</v>
          </cell>
          <cell r="U15">
            <v>3.749</v>
          </cell>
          <cell r="V15">
            <v>3.79</v>
          </cell>
          <cell r="W15">
            <v>1.84</v>
          </cell>
          <cell r="X15">
            <v>1.899</v>
          </cell>
          <cell r="Y15">
            <v>1.821</v>
          </cell>
          <cell r="Z15">
            <v>3.96</v>
          </cell>
          <cell r="AA15">
            <v>3.947</v>
          </cell>
          <cell r="AB15">
            <v>6.545</v>
          </cell>
          <cell r="AC15">
            <v>5.957</v>
          </cell>
          <cell r="AD15">
            <v>3.18</v>
          </cell>
          <cell r="AE15">
            <v>2.624</v>
          </cell>
          <cell r="AF15">
            <v>4.68</v>
          </cell>
          <cell r="AG15">
            <v>5.215</v>
          </cell>
          <cell r="AH15">
            <v>4.11</v>
          </cell>
          <cell r="AI15">
            <v>5.132</v>
          </cell>
          <cell r="AJ15">
            <v>2.031</v>
          </cell>
          <cell r="AK15">
            <v>5.494</v>
          </cell>
          <cell r="AL15">
            <v>4.053</v>
          </cell>
          <cell r="AM15">
            <v>4.057</v>
          </cell>
          <cell r="AN15">
            <v>4.064</v>
          </cell>
          <cell r="AO15">
            <v>3.637</v>
          </cell>
          <cell r="AP15">
            <v>5.281</v>
          </cell>
          <cell r="AQ15">
            <v>3.934</v>
          </cell>
          <cell r="AR15">
            <v>3.537</v>
          </cell>
          <cell r="AS15">
            <v>4.484</v>
          </cell>
          <cell r="AT15">
            <v>2.299</v>
          </cell>
        </row>
        <row r="16">
          <cell r="A16" t="str">
            <v>SiO2</v>
          </cell>
          <cell r="B16">
            <v>51.103</v>
          </cell>
          <cell r="C16">
            <v>50.667</v>
          </cell>
          <cell r="D16">
            <v>49.52</v>
          </cell>
          <cell r="E16">
            <v>50.427</v>
          </cell>
          <cell r="F16">
            <v>49.952</v>
          </cell>
          <cell r="G16">
            <v>50.235</v>
          </cell>
          <cell r="H16">
            <v>49.559</v>
          </cell>
          <cell r="I16">
            <v>49.877</v>
          </cell>
          <cell r="J16">
            <v>52.744</v>
          </cell>
          <cell r="K16">
            <v>50.312</v>
          </cell>
          <cell r="L16">
            <v>49.34</v>
          </cell>
          <cell r="M16">
            <v>50.575</v>
          </cell>
          <cell r="N16">
            <v>48.553</v>
          </cell>
          <cell r="O16">
            <v>49.835</v>
          </cell>
          <cell r="P16">
            <v>50.342</v>
          </cell>
          <cell r="Q16">
            <v>50.481</v>
          </cell>
          <cell r="R16">
            <v>49.154</v>
          </cell>
          <cell r="S16">
            <v>50.436</v>
          </cell>
          <cell r="T16">
            <v>50.883</v>
          </cell>
          <cell r="U16">
            <v>50.305</v>
          </cell>
          <cell r="V16">
            <v>50.509</v>
          </cell>
          <cell r="W16">
            <v>53.307</v>
          </cell>
          <cell r="X16">
            <v>52.932</v>
          </cell>
          <cell r="Y16">
            <v>52.804</v>
          </cell>
          <cell r="Z16">
            <v>51.259</v>
          </cell>
          <cell r="AA16">
            <v>50.866</v>
          </cell>
          <cell r="AB16">
            <v>48.299</v>
          </cell>
          <cell r="AC16">
            <v>49.024</v>
          </cell>
          <cell r="AD16">
            <v>51.152</v>
          </cell>
          <cell r="AE16">
            <v>51.206</v>
          </cell>
          <cell r="AF16">
            <v>50.564</v>
          </cell>
          <cell r="AG16">
            <v>50.316</v>
          </cell>
          <cell r="AH16">
            <v>50.59</v>
          </cell>
          <cell r="AI16">
            <v>49.225</v>
          </cell>
          <cell r="AJ16">
            <v>52.16</v>
          </cell>
          <cell r="AK16">
            <v>49.242</v>
          </cell>
          <cell r="AL16">
            <v>50.868</v>
          </cell>
          <cell r="AM16">
            <v>51.619</v>
          </cell>
          <cell r="AN16">
            <v>50.194</v>
          </cell>
          <cell r="AO16">
            <v>50.004</v>
          </cell>
          <cell r="AP16">
            <v>48.992</v>
          </cell>
          <cell r="AQ16">
            <v>50.887</v>
          </cell>
          <cell r="AR16">
            <v>50.725</v>
          </cell>
          <cell r="AS16">
            <v>50.335</v>
          </cell>
          <cell r="AT16">
            <v>51.595</v>
          </cell>
        </row>
        <row r="19">
          <cell r="A19" t="str">
            <v>K2O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0.017</v>
          </cell>
          <cell r="V19">
            <v>0.042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0.007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</row>
        <row r="20">
          <cell r="A20" t="str">
            <v>CaO</v>
          </cell>
          <cell r="B20">
            <v>22.506</v>
          </cell>
          <cell r="C20">
            <v>22.72</v>
          </cell>
          <cell r="D20">
            <v>22.314</v>
          </cell>
          <cell r="E20">
            <v>22.518</v>
          </cell>
          <cell r="F20">
            <v>22.3</v>
          </cell>
          <cell r="G20">
            <v>22.749</v>
          </cell>
          <cell r="H20">
            <v>22.511</v>
          </cell>
          <cell r="I20">
            <v>22.579</v>
          </cell>
          <cell r="J20">
            <v>20.782</v>
          </cell>
          <cell r="K20">
            <v>22.25</v>
          </cell>
          <cell r="L20">
            <v>22.462</v>
          </cell>
          <cell r="M20">
            <v>20.551</v>
          </cell>
          <cell r="N20">
            <v>21.593</v>
          </cell>
          <cell r="O20">
            <v>22.136</v>
          </cell>
          <cell r="P20">
            <v>22.117</v>
          </cell>
          <cell r="Q20">
            <v>22.278</v>
          </cell>
          <cell r="R20">
            <v>21.295</v>
          </cell>
          <cell r="S20">
            <v>21.67</v>
          </cell>
          <cell r="T20">
            <v>21.817</v>
          </cell>
          <cell r="U20">
            <v>21.659</v>
          </cell>
          <cell r="V20">
            <v>21.563</v>
          </cell>
          <cell r="W20">
            <v>21.774</v>
          </cell>
          <cell r="X20">
            <v>21.431</v>
          </cell>
          <cell r="Y20">
            <v>20.606</v>
          </cell>
          <cell r="Z20">
            <v>22.342</v>
          </cell>
          <cell r="AA20">
            <v>22.591</v>
          </cell>
          <cell r="AB20">
            <v>22.022</v>
          </cell>
          <cell r="AC20">
            <v>22.043</v>
          </cell>
          <cell r="AD20">
            <v>21.813</v>
          </cell>
          <cell r="AE20">
            <v>21.189</v>
          </cell>
          <cell r="AF20">
            <v>22.226</v>
          </cell>
          <cell r="AG20">
            <v>21.831</v>
          </cell>
          <cell r="AH20">
            <v>22.136</v>
          </cell>
          <cell r="AI20">
            <v>21.936</v>
          </cell>
          <cell r="AJ20">
            <v>20.351</v>
          </cell>
          <cell r="AK20">
            <v>21.736</v>
          </cell>
          <cell r="AL20">
            <v>22.44</v>
          </cell>
          <cell r="AM20">
            <v>22.002</v>
          </cell>
          <cell r="AN20">
            <v>21.768</v>
          </cell>
          <cell r="AO20">
            <v>22.023</v>
          </cell>
          <cell r="AP20">
            <v>20.925</v>
          </cell>
          <cell r="AQ20">
            <v>22.054</v>
          </cell>
          <cell r="AR20">
            <v>21.978</v>
          </cell>
          <cell r="AS20">
            <v>21.883</v>
          </cell>
          <cell r="AT20">
            <v>20.692</v>
          </cell>
        </row>
        <row r="21">
          <cell r="A21" t="str">
            <v>TiO2</v>
          </cell>
          <cell r="B21">
            <v>0.367</v>
          </cell>
          <cell r="C21">
            <v>0.3</v>
          </cell>
          <cell r="D21">
            <v>0.582</v>
          </cell>
          <cell r="E21">
            <v>0.532</v>
          </cell>
          <cell r="F21">
            <v>0.374</v>
          </cell>
          <cell r="G21">
            <v>0.307</v>
          </cell>
          <cell r="H21">
            <v>0.49</v>
          </cell>
          <cell r="I21">
            <v>0.43</v>
          </cell>
          <cell r="J21">
            <v>0.163</v>
          </cell>
          <cell r="K21">
            <v>0.429</v>
          </cell>
          <cell r="L21">
            <v>0.49</v>
          </cell>
          <cell r="M21">
            <v>0.554</v>
          </cell>
          <cell r="N21">
            <v>0.819</v>
          </cell>
          <cell r="O21">
            <v>0.517</v>
          </cell>
          <cell r="P21">
            <v>0.38</v>
          </cell>
          <cell r="Q21">
            <v>0.3</v>
          </cell>
          <cell r="R21">
            <v>0.729</v>
          </cell>
          <cell r="S21">
            <v>0.36</v>
          </cell>
          <cell r="T21">
            <v>0.28</v>
          </cell>
          <cell r="U21">
            <v>0.417</v>
          </cell>
          <cell r="V21">
            <v>0.417</v>
          </cell>
          <cell r="W21">
            <v>0.21</v>
          </cell>
          <cell r="X21">
            <v>0.19</v>
          </cell>
          <cell r="Y21">
            <v>0.195</v>
          </cell>
          <cell r="Z21">
            <v>0.327</v>
          </cell>
          <cell r="AA21">
            <v>0.337</v>
          </cell>
          <cell r="AB21">
            <v>0.867</v>
          </cell>
          <cell r="AC21">
            <v>0.544</v>
          </cell>
          <cell r="AD21">
            <v>0.31</v>
          </cell>
          <cell r="AE21">
            <v>0.319</v>
          </cell>
          <cell r="AF21">
            <v>0.454</v>
          </cell>
          <cell r="AG21">
            <v>0.547</v>
          </cell>
          <cell r="AH21">
            <v>0.317</v>
          </cell>
          <cell r="AI21">
            <v>0.58</v>
          </cell>
          <cell r="AJ21">
            <v>0.225</v>
          </cell>
          <cell r="AK21">
            <v>0.652</v>
          </cell>
          <cell r="AL21">
            <v>0.397</v>
          </cell>
          <cell r="AM21">
            <v>0.357</v>
          </cell>
          <cell r="AN21">
            <v>0.364</v>
          </cell>
          <cell r="AO21">
            <v>0.322</v>
          </cell>
          <cell r="AP21">
            <v>0.527</v>
          </cell>
          <cell r="AQ21">
            <v>0.337</v>
          </cell>
          <cell r="AR21">
            <v>0.339</v>
          </cell>
          <cell r="AS21">
            <v>0.439</v>
          </cell>
          <cell r="AT21">
            <v>0.259</v>
          </cell>
        </row>
        <row r="23">
          <cell r="A23" t="str">
            <v>MnO</v>
          </cell>
          <cell r="B23">
            <v>0.111</v>
          </cell>
          <cell r="C23">
            <v>0.119</v>
          </cell>
          <cell r="D23">
            <v>0.067</v>
          </cell>
          <cell r="E23">
            <v>0.045</v>
          </cell>
          <cell r="F23">
            <v>0.027</v>
          </cell>
          <cell r="G23">
            <v>0.07</v>
          </cell>
          <cell r="H23">
            <v>0.111</v>
          </cell>
          <cell r="I23">
            <v>0.063</v>
          </cell>
          <cell r="J23">
            <v>0.106</v>
          </cell>
          <cell r="K23">
            <v>0.043</v>
          </cell>
          <cell r="L23">
            <v>0.103</v>
          </cell>
          <cell r="M23">
            <v>0.056</v>
          </cell>
          <cell r="N23">
            <v>0.056</v>
          </cell>
          <cell r="O23">
            <v>0.116</v>
          </cell>
          <cell r="P23">
            <v>0.04</v>
          </cell>
          <cell r="Q23">
            <v>0.005</v>
          </cell>
          <cell r="R23">
            <v>0.048</v>
          </cell>
          <cell r="S23">
            <v>0.119</v>
          </cell>
          <cell r="T23">
            <v>0.106</v>
          </cell>
          <cell r="U23">
            <v>0.076</v>
          </cell>
          <cell r="V23">
            <v>0.056</v>
          </cell>
          <cell r="W23">
            <v>0.085</v>
          </cell>
          <cell r="X23">
            <v>0.108</v>
          </cell>
          <cell r="Y23">
            <v>0.101</v>
          </cell>
          <cell r="Z23">
            <v>0.096</v>
          </cell>
          <cell r="AA23">
            <v>0.043</v>
          </cell>
          <cell r="AB23">
            <v>0.108</v>
          </cell>
          <cell r="AC23">
            <v>0.032</v>
          </cell>
          <cell r="AD23">
            <v>0.061</v>
          </cell>
          <cell r="AE23">
            <v>0.096</v>
          </cell>
          <cell r="AF23">
            <v>0.063</v>
          </cell>
          <cell r="AG23">
            <v>0.066</v>
          </cell>
          <cell r="AH23">
            <v>0.053</v>
          </cell>
          <cell r="AI23">
            <v>0.09</v>
          </cell>
          <cell r="AJ23">
            <v>0.061</v>
          </cell>
          <cell r="AK23">
            <v>0.066</v>
          </cell>
          <cell r="AL23">
            <v>0.03</v>
          </cell>
          <cell r="AM23">
            <v>0.088</v>
          </cell>
          <cell r="AN23">
            <v>0.071</v>
          </cell>
          <cell r="AO23">
            <v>0.026</v>
          </cell>
          <cell r="AP23">
            <v>0.151</v>
          </cell>
          <cell r="AQ23">
            <v>0.116</v>
          </cell>
          <cell r="AR23">
            <v>0.141</v>
          </cell>
          <cell r="AS23">
            <v>0.037</v>
          </cell>
          <cell r="AT23">
            <v>0.114</v>
          </cell>
        </row>
        <row r="24">
          <cell r="A24" t="str">
            <v>FeO</v>
          </cell>
          <cell r="B24">
            <v>4.123</v>
          </cell>
          <cell r="C24">
            <v>3.768</v>
          </cell>
          <cell r="D24">
            <v>4.636</v>
          </cell>
          <cell r="E24">
            <v>4.741</v>
          </cell>
          <cell r="F24">
            <v>4.536</v>
          </cell>
          <cell r="G24">
            <v>4.513</v>
          </cell>
          <cell r="H24">
            <v>4.537</v>
          </cell>
          <cell r="I24">
            <v>4.113</v>
          </cell>
          <cell r="J24">
            <v>4.083</v>
          </cell>
          <cell r="K24">
            <v>4.329</v>
          </cell>
          <cell r="L24">
            <v>4.489</v>
          </cell>
          <cell r="M24">
            <v>5.596</v>
          </cell>
          <cell r="N24">
            <v>5.655</v>
          </cell>
          <cell r="O24">
            <v>5.352</v>
          </cell>
          <cell r="P24">
            <v>4.57</v>
          </cell>
          <cell r="Q24">
            <v>4.033</v>
          </cell>
          <cell r="R24">
            <v>5.471</v>
          </cell>
          <cell r="S24">
            <v>4.791</v>
          </cell>
          <cell r="T24">
            <v>4.561</v>
          </cell>
          <cell r="U24">
            <v>4.916</v>
          </cell>
          <cell r="V24">
            <v>5.13</v>
          </cell>
          <cell r="W24">
            <v>4.571</v>
          </cell>
          <cell r="X24">
            <v>4.121</v>
          </cell>
          <cell r="Y24">
            <v>4.344</v>
          </cell>
          <cell r="Z24">
            <v>4.124</v>
          </cell>
          <cell r="AA24">
            <v>4.072</v>
          </cell>
          <cell r="AB24">
            <v>5.483</v>
          </cell>
          <cell r="AC24">
            <v>5.167</v>
          </cell>
          <cell r="AD24">
            <v>4.492</v>
          </cell>
          <cell r="AE24">
            <v>4.734</v>
          </cell>
          <cell r="AF24">
            <v>4.404</v>
          </cell>
          <cell r="AG24">
            <v>4.808</v>
          </cell>
          <cell r="AH24">
            <v>4.709</v>
          </cell>
          <cell r="AI24">
            <v>4.919</v>
          </cell>
          <cell r="AJ24">
            <v>4.271</v>
          </cell>
          <cell r="AK24">
            <v>5.148</v>
          </cell>
          <cell r="AL24">
            <v>4.549</v>
          </cell>
          <cell r="AM24">
            <v>4.607</v>
          </cell>
          <cell r="AN24">
            <v>4.409</v>
          </cell>
          <cell r="AO24">
            <v>4.164</v>
          </cell>
          <cell r="AP24">
            <v>5.935</v>
          </cell>
          <cell r="AQ24">
            <v>4.561</v>
          </cell>
          <cell r="AR24">
            <v>4.962</v>
          </cell>
          <cell r="AS24">
            <v>4.59</v>
          </cell>
          <cell r="AT24">
            <v>4.828</v>
          </cell>
        </row>
        <row r="26">
          <cell r="A26" t="str">
            <v>Total</v>
          </cell>
          <cell r="B26">
            <v>100.095</v>
          </cell>
          <cell r="C26">
            <v>99.576</v>
          </cell>
          <cell r="D26">
            <v>99.699</v>
          </cell>
          <cell r="E26">
            <v>100.358</v>
          </cell>
          <cell r="F26">
            <v>99.415</v>
          </cell>
          <cell r="G26">
            <v>99.288</v>
          </cell>
          <cell r="H26">
            <v>99.805</v>
          </cell>
          <cell r="I26">
            <v>99.779</v>
          </cell>
          <cell r="J26">
            <v>99.901</v>
          </cell>
          <cell r="K26">
            <v>99.962</v>
          </cell>
          <cell r="L26">
            <v>98.388</v>
          </cell>
          <cell r="M26">
            <v>99.423</v>
          </cell>
          <cell r="N26">
            <v>99.563</v>
          </cell>
          <cell r="O26">
            <v>99.803</v>
          </cell>
          <cell r="P26">
            <v>99.215</v>
          </cell>
          <cell r="Q26">
            <v>98.996</v>
          </cell>
          <cell r="R26">
            <v>99.892</v>
          </cell>
          <cell r="S26">
            <v>99.317</v>
          </cell>
          <cell r="T26">
            <v>98.667</v>
          </cell>
          <cell r="U26">
            <v>98.488</v>
          </cell>
          <cell r="V26">
            <v>99.053</v>
          </cell>
          <cell r="W26">
            <v>100.682</v>
          </cell>
          <cell r="X26">
            <v>99.975</v>
          </cell>
          <cell r="Y26">
            <v>99.848</v>
          </cell>
          <cell r="Z26">
            <v>100.085</v>
          </cell>
          <cell r="AA26">
            <v>99.433</v>
          </cell>
          <cell r="AB26">
            <v>99.265</v>
          </cell>
          <cell r="AC26">
            <v>99.38</v>
          </cell>
          <cell r="AD26">
            <v>99.441</v>
          </cell>
          <cell r="AE26">
            <v>99.011</v>
          </cell>
          <cell r="AF26">
            <v>99.846</v>
          </cell>
          <cell r="AG26">
            <v>100.008</v>
          </cell>
          <cell r="AH26">
            <v>99.416</v>
          </cell>
          <cell r="AI26">
            <v>99.196</v>
          </cell>
          <cell r="AJ26">
            <v>99.031</v>
          </cell>
          <cell r="AK26">
            <v>99.057</v>
          </cell>
          <cell r="AL26">
            <v>100.086</v>
          </cell>
          <cell r="AM26">
            <v>100.337</v>
          </cell>
          <cell r="AN26">
            <v>99.239</v>
          </cell>
          <cell r="AO26">
            <v>98.525</v>
          </cell>
          <cell r="AP26">
            <v>99.081</v>
          </cell>
          <cell r="AQ26">
            <v>99.918</v>
          </cell>
          <cell r="AR26">
            <v>99.26</v>
          </cell>
          <cell r="AS26">
            <v>99.26</v>
          </cell>
          <cell r="AT26">
            <v>98.849</v>
          </cell>
        </row>
        <row r="92">
          <cell r="A92" t="str">
            <v>Na</v>
          </cell>
          <cell r="B92">
            <v>0.01195573207818906</v>
          </cell>
          <cell r="C92">
            <v>0.013338807158226058</v>
          </cell>
          <cell r="D92">
            <v>0.015082939955475548</v>
          </cell>
          <cell r="E92">
            <v>0.01225867930680337</v>
          </cell>
          <cell r="F92">
            <v>0.013808994460389563</v>
          </cell>
          <cell r="G92">
            <v>0.013123660939029691</v>
          </cell>
          <cell r="H92">
            <v>0.01100297930671202</v>
          </cell>
          <cell r="I92">
            <v>0.014701458456699668</v>
          </cell>
          <cell r="J92">
            <v>0.0086201178233973</v>
          </cell>
          <cell r="K92">
            <v>0.013951822395380634</v>
          </cell>
          <cell r="L92">
            <v>0.012759986515826102</v>
          </cell>
          <cell r="M92">
            <v>0.009572982753583039</v>
          </cell>
          <cell r="N92">
            <v>0.014137075180672774</v>
          </cell>
          <cell r="O92">
            <v>0.015082021522852212</v>
          </cell>
          <cell r="P92">
            <v>0.012859715284034848</v>
          </cell>
          <cell r="Q92">
            <v>0.012300422039381698</v>
          </cell>
          <cell r="R92">
            <v>0.015618697406538961</v>
          </cell>
          <cell r="S92">
            <v>0.012694424558054548</v>
          </cell>
          <cell r="T92">
            <v>0.01233414702665905</v>
          </cell>
          <cell r="U92">
            <v>0.014184877003298008</v>
          </cell>
          <cell r="V92">
            <v>0.012747225792059693</v>
          </cell>
          <cell r="W92">
            <v>0.010481079740980732</v>
          </cell>
          <cell r="X92">
            <v>0.009605799790572835</v>
          </cell>
          <cell r="Y92">
            <v>0.00927005276839048</v>
          </cell>
          <cell r="Z92">
            <v>0.011111543993147854</v>
          </cell>
          <cell r="AA92">
            <v>0.011627554037847931</v>
          </cell>
          <cell r="AB92">
            <v>0.014847576309288133</v>
          </cell>
          <cell r="AC92">
            <v>0.013852362097526917</v>
          </cell>
          <cell r="AD92">
            <v>0.010379757188412615</v>
          </cell>
          <cell r="AE92">
            <v>0.010418845369057343</v>
          </cell>
          <cell r="AF92">
            <v>0.01397730258686998</v>
          </cell>
          <cell r="AG92">
            <v>0.01375519895341763</v>
          </cell>
          <cell r="AH92">
            <v>0.013193373940932757</v>
          </cell>
          <cell r="AI92">
            <v>0.012157888564674887</v>
          </cell>
          <cell r="AJ92">
            <v>0.008413764548423134</v>
          </cell>
          <cell r="AK92">
            <v>0.015199326765969938</v>
          </cell>
          <cell r="AL92">
            <v>0.013031954467464597</v>
          </cell>
          <cell r="AM92">
            <v>0.01243788961837869</v>
          </cell>
          <cell r="AN92">
            <v>0.012895147565732573</v>
          </cell>
          <cell r="AO92">
            <v>0.011707036820074842</v>
          </cell>
          <cell r="AP92">
            <v>0.014531029076884586</v>
          </cell>
          <cell r="AQ92">
            <v>0.014638061143804637</v>
          </cell>
          <cell r="AR92">
            <v>0.011225539447520062</v>
          </cell>
          <cell r="AS92">
            <v>0.014632180914297755</v>
          </cell>
          <cell r="AT92">
            <v>0.009298960166452479</v>
          </cell>
        </row>
        <row r="93">
          <cell r="A93" t="str">
            <v>Mg</v>
          </cell>
          <cell r="B93">
            <v>0.947864116150396</v>
          </cell>
          <cell r="C93">
            <v>0.9565227035369684</v>
          </cell>
          <cell r="D93">
            <v>0.8756592689211298</v>
          </cell>
          <cell r="E93">
            <v>0.8748942073881197</v>
          </cell>
          <cell r="F93">
            <v>0.9218743727639429</v>
          </cell>
          <cell r="G93">
            <v>0.9258800884592503</v>
          </cell>
          <cell r="H93">
            <v>0.9068503090690964</v>
          </cell>
          <cell r="I93">
            <v>0.9286456095928262</v>
          </cell>
          <cell r="J93">
            <v>1.0490916348109538</v>
          </cell>
          <cell r="K93">
            <v>0.9420567567035296</v>
          </cell>
          <cell r="L93">
            <v>0.9221208512537505</v>
          </cell>
          <cell r="M93">
            <v>0.9549058232935911</v>
          </cell>
          <cell r="N93">
            <v>0.8816002607836705</v>
          </cell>
          <cell r="O93">
            <v>0.8905233161621054</v>
          </cell>
          <cell r="P93">
            <v>0.9281279380274315</v>
          </cell>
          <cell r="Q93">
            <v>0.9348279925292458</v>
          </cell>
          <cell r="R93">
            <v>0.8849702193629905</v>
          </cell>
          <cell r="S93">
            <v>0.929979553232597</v>
          </cell>
          <cell r="T93">
            <v>0.9615659029681215</v>
          </cell>
          <cell r="U93">
            <v>0.9328953268409544</v>
          </cell>
          <cell r="V93">
            <v>0.9405825870172424</v>
          </cell>
          <cell r="W93">
            <v>0.9985866447919618</v>
          </cell>
          <cell r="X93">
            <v>1.0076441533855438</v>
          </cell>
          <cell r="Y93">
            <v>1.0485145471727884</v>
          </cell>
          <cell r="Z93">
            <v>0.927402918951704</v>
          </cell>
          <cell r="AA93">
            <v>0.9243899753372697</v>
          </cell>
          <cell r="AB93">
            <v>0.8510473017368217</v>
          </cell>
          <cell r="AC93">
            <v>0.8788342148017305</v>
          </cell>
          <cell r="AD93">
            <v>0.9844671056826306</v>
          </cell>
          <cell r="AE93">
            <v>1.0082834130522278</v>
          </cell>
          <cell r="AF93">
            <v>0.9191352468318896</v>
          </cell>
          <cell r="AG93">
            <v>0.9080322869064127</v>
          </cell>
          <cell r="AH93">
            <v>0.9221945264549862</v>
          </cell>
          <cell r="AI93">
            <v>0.9134824045011013</v>
          </cell>
          <cell r="AJ93">
            <v>1.0481226618135446</v>
          </cell>
          <cell r="AK93">
            <v>0.8870798969755311</v>
          </cell>
          <cell r="AL93">
            <v>0.9240139774029463</v>
          </cell>
          <cell r="AM93">
            <v>0.9231569048360481</v>
          </cell>
          <cell r="AN93">
            <v>0.9530281724156698</v>
          </cell>
          <cell r="AO93">
            <v>0.9582069439817484</v>
          </cell>
          <cell r="AP93">
            <v>0.9245955283995595</v>
          </cell>
          <cell r="AQ93">
            <v>0.9456358892048534</v>
          </cell>
          <cell r="AR93">
            <v>0.9398125836257744</v>
          </cell>
          <cell r="AS93">
            <v>0.9167496419472468</v>
          </cell>
          <cell r="AT93">
            <v>1.0232452209692675</v>
          </cell>
        </row>
        <row r="94">
          <cell r="A94" t="str">
            <v>Al</v>
          </cell>
          <cell r="B94">
            <v>0.16099649972410313</v>
          </cell>
          <cell r="C94">
            <v>0.15191126563564822</v>
          </cell>
          <cell r="D94">
            <v>0.26067604951105455</v>
          </cell>
          <cell r="E94">
            <v>0.23190054113075081</v>
          </cell>
          <cell r="F94">
            <v>0.20253306604953975</v>
          </cell>
          <cell r="G94">
            <v>0.1658877531513197</v>
          </cell>
          <cell r="H94">
            <v>0.23336348277617425</v>
          </cell>
          <cell r="I94">
            <v>0.18474572905562073</v>
          </cell>
          <cell r="J94">
            <v>0.07510507227475205</v>
          </cell>
          <cell r="K94">
            <v>0.1818672936812145</v>
          </cell>
          <cell r="L94">
            <v>0.185586644146309</v>
          </cell>
          <cell r="M94">
            <v>0.18250435289193334</v>
          </cell>
          <cell r="N94">
            <v>0.27339317600983154</v>
          </cell>
          <cell r="O94">
            <v>0.22007190915835725</v>
          </cell>
          <cell r="P94">
            <v>0.1837643270146799</v>
          </cell>
          <cell r="Q94">
            <v>0.17370038512622532</v>
          </cell>
          <cell r="R94">
            <v>0.2762309746821325</v>
          </cell>
          <cell r="S94">
            <v>0.18864537705545645</v>
          </cell>
          <cell r="T94">
            <v>0.1333952910503538</v>
          </cell>
          <cell r="U94">
            <v>0.16326184123917248</v>
          </cell>
          <cell r="V94">
            <v>0.1640630281169113</v>
          </cell>
          <cell r="W94">
            <v>0.0781522443826184</v>
          </cell>
          <cell r="X94">
            <v>0.0809369423865643</v>
          </cell>
          <cell r="Y94">
            <v>0.07773687648604695</v>
          </cell>
          <cell r="Z94">
            <v>0.16928612912668556</v>
          </cell>
          <cell r="AA94">
            <v>0.1701063439144788</v>
          </cell>
          <cell r="AB94">
            <v>0.2839950350033038</v>
          </cell>
          <cell r="AC94">
            <v>0.2572324117887079</v>
          </cell>
          <cell r="AD94">
            <v>0.136491574952027</v>
          </cell>
          <cell r="AE94">
            <v>0.11305114205784851</v>
          </cell>
          <cell r="AF94">
            <v>0.20082274332008407</v>
          </cell>
          <cell r="AG94">
            <v>0.22361217367267394</v>
          </cell>
          <cell r="AH94">
            <v>0.17721219914183395</v>
          </cell>
          <cell r="AI94">
            <v>0.2217979671135816</v>
          </cell>
          <cell r="AJ94">
            <v>0.08728953542099227</v>
          </cell>
          <cell r="AK94">
            <v>0.2383100013154232</v>
          </cell>
          <cell r="AL94">
            <v>0.173549471225878</v>
          </cell>
          <cell r="AM94">
            <v>0.17329550787204107</v>
          </cell>
          <cell r="AN94">
            <v>0.1750320152784325</v>
          </cell>
          <cell r="AO94">
            <v>0.1578175521118179</v>
          </cell>
          <cell r="AP94">
            <v>0.22866054664902405</v>
          </cell>
          <cell r="AQ94">
            <v>0.16829198891404845</v>
          </cell>
          <cell r="AR94">
            <v>0.15275451609551555</v>
          </cell>
          <cell r="AS94">
            <v>0.19360488505679138</v>
          </cell>
          <cell r="AT94">
            <v>0.09919983013708748</v>
          </cell>
        </row>
        <row r="95">
          <cell r="A95" t="str">
            <v>Si</v>
          </cell>
          <cell r="B95">
            <v>1.8536459719463916</v>
          </cell>
          <cell r="C95">
            <v>1.844308309756605</v>
          </cell>
          <cell r="D95">
            <v>1.8085902180499605</v>
          </cell>
          <cell r="E95">
            <v>1.8323596104228344</v>
          </cell>
          <cell r="F95">
            <v>1.8244563118631594</v>
          </cell>
          <cell r="G95">
            <v>1.8379886388270676</v>
          </cell>
          <cell r="H95">
            <v>1.8028573936484287</v>
          </cell>
          <cell r="I95">
            <v>1.8182372572700118</v>
          </cell>
          <cell r="J95">
            <v>1.9064889662434086</v>
          </cell>
          <cell r="K95">
            <v>1.8284810907844269</v>
          </cell>
          <cell r="L95">
            <v>1.8242422132737177</v>
          </cell>
          <cell r="M95">
            <v>1.8497053057983457</v>
          </cell>
          <cell r="N95">
            <v>1.7789989975243015</v>
          </cell>
          <cell r="O95">
            <v>1.8199839507384188</v>
          </cell>
          <cell r="P95">
            <v>1.8447451901367753</v>
          </cell>
          <cell r="Q95">
            <v>1.8512070772828646</v>
          </cell>
          <cell r="R95">
            <v>1.7916969128253055</v>
          </cell>
          <cell r="S95">
            <v>1.8448190173311805</v>
          </cell>
          <cell r="T95">
            <v>1.8710649770884065</v>
          </cell>
          <cell r="U95">
            <v>1.8587658306893318</v>
          </cell>
          <cell r="V95">
            <v>1.8551736222978719</v>
          </cell>
          <cell r="W95">
            <v>1.9211096389841524</v>
          </cell>
          <cell r="X95">
            <v>1.9141872101916275</v>
          </cell>
          <cell r="Y95">
            <v>1.9126180073526768</v>
          </cell>
          <cell r="Z95">
            <v>1.8592620093701382</v>
          </cell>
          <cell r="AA95">
            <v>1.8600526966655258</v>
          </cell>
          <cell r="AB95">
            <v>1.7782119028944772</v>
          </cell>
          <cell r="AC95">
            <v>1.7961851871200911</v>
          </cell>
          <cell r="AD95">
            <v>1.8628831793286316</v>
          </cell>
          <cell r="AE95">
            <v>1.8718724502874957</v>
          </cell>
          <cell r="AF95">
            <v>1.8409955652193717</v>
          </cell>
          <cell r="AG95">
            <v>1.8305918154519922</v>
          </cell>
          <cell r="AH95">
            <v>1.8508053657703445</v>
          </cell>
          <cell r="AI95">
            <v>1.8050985433340971</v>
          </cell>
          <cell r="AJ95">
            <v>1.9021033861698298</v>
          </cell>
          <cell r="AK95">
            <v>1.8123145414525752</v>
          </cell>
          <cell r="AL95">
            <v>1.8481432523132417</v>
          </cell>
          <cell r="AM95">
            <v>1.870837909615224</v>
          </cell>
          <cell r="AN95">
            <v>1.834255701022764</v>
          </cell>
          <cell r="AO95">
            <v>1.8410306786947606</v>
          </cell>
          <cell r="AP95">
            <v>1.7998839997122433</v>
          </cell>
          <cell r="AQ95">
            <v>1.8470566386178464</v>
          </cell>
          <cell r="AR95">
            <v>1.8587686197143507</v>
          </cell>
          <cell r="AS95">
            <v>1.8440175822350944</v>
          </cell>
          <cell r="AT95">
            <v>1.8889647401143526</v>
          </cell>
        </row>
        <row r="98">
          <cell r="A98" t="str">
            <v>K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0.0008013476891623881</v>
          </cell>
          <cell r="V98">
            <v>0.0019679933263108025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0.0003267026453637077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</row>
        <row r="99">
          <cell r="A99" t="str">
            <v>Ca</v>
          </cell>
          <cell r="B99">
            <v>0.874654143056162</v>
          </cell>
          <cell r="C99">
            <v>0.8860828013934013</v>
          </cell>
          <cell r="D99">
            <v>0.8731615794343395</v>
          </cell>
          <cell r="E99">
            <v>0.8766677706477367</v>
          </cell>
          <cell r="F99">
            <v>0.8726560368844348</v>
          </cell>
          <cell r="G99">
            <v>0.8917772195916743</v>
          </cell>
          <cell r="H99">
            <v>0.8773871633090974</v>
          </cell>
          <cell r="I99">
            <v>0.8818862675545553</v>
          </cell>
          <cell r="J99">
            <v>0.804833826920968</v>
          </cell>
          <cell r="K99">
            <v>0.8663762820220327</v>
          </cell>
          <cell r="L99">
            <v>0.8897939046384199</v>
          </cell>
          <cell r="M99">
            <v>0.8052991813240465</v>
          </cell>
          <cell r="N99">
            <v>0.8476767396930374</v>
          </cell>
          <cell r="O99">
            <v>0.8661435771422571</v>
          </cell>
          <cell r="P99">
            <v>0.8683399590783876</v>
          </cell>
          <cell r="Q99">
            <v>0.8753080036031708</v>
          </cell>
          <cell r="R99">
            <v>0.831650728163711</v>
          </cell>
          <cell r="S99">
            <v>0.8492385294596254</v>
          </cell>
          <cell r="T99">
            <v>0.8595454384110155</v>
          </cell>
          <cell r="U99">
            <v>0.8574515223692932</v>
          </cell>
          <cell r="V99">
            <v>0.8485601269108771</v>
          </cell>
          <cell r="W99">
            <v>0.8407439968348092</v>
          </cell>
          <cell r="X99">
            <v>0.8303595599173953</v>
          </cell>
          <cell r="Y99">
            <v>0.7996736041140066</v>
          </cell>
          <cell r="Z99">
            <v>0.8682607337640821</v>
          </cell>
          <cell r="AA99">
            <v>0.8850967873369112</v>
          </cell>
          <cell r="AB99">
            <v>0.8686799140062079</v>
          </cell>
          <cell r="AC99">
            <v>0.8653079922281268</v>
          </cell>
          <cell r="AD99">
            <v>0.8511302954115162</v>
          </cell>
          <cell r="AE99">
            <v>0.8298956898943611</v>
          </cell>
          <cell r="AF99">
            <v>0.8670223187291943</v>
          </cell>
          <cell r="AG99">
            <v>0.8509747715636996</v>
          </cell>
          <cell r="AH99">
            <v>0.8676665681961651</v>
          </cell>
          <cell r="AI99">
            <v>0.8618472016478355</v>
          </cell>
          <cell r="AJ99">
            <v>0.7951332922132124</v>
          </cell>
          <cell r="AK99">
            <v>0.8571072411074447</v>
          </cell>
          <cell r="AL99">
            <v>0.8735172151689271</v>
          </cell>
          <cell r="AM99">
            <v>0.8543707717400906</v>
          </cell>
          <cell r="AN99">
            <v>0.8522838273008171</v>
          </cell>
          <cell r="AO99">
            <v>0.8687411738890306</v>
          </cell>
          <cell r="AP99">
            <v>0.8236495421957181</v>
          </cell>
          <cell r="AQ99">
            <v>0.8576663724258845</v>
          </cell>
          <cell r="AR99">
            <v>0.8628773969061782</v>
          </cell>
          <cell r="AS99">
            <v>0.8589334033476941</v>
          </cell>
          <cell r="AT99">
            <v>0.8116641266551591</v>
          </cell>
        </row>
        <row r="100">
          <cell r="A100" t="str">
            <v>Ti</v>
          </cell>
          <cell r="B100">
            <v>0.010010763675415832</v>
          </cell>
          <cell r="C100">
            <v>0.008212026393261119</v>
          </cell>
          <cell r="D100">
            <v>0.015984655300368716</v>
          </cell>
          <cell r="E100">
            <v>0.014537173036583207</v>
          </cell>
          <cell r="F100">
            <v>0.010272424034069302</v>
          </cell>
          <cell r="G100">
            <v>0.008446864754643771</v>
          </cell>
          <cell r="H100">
            <v>0.013404655895848213</v>
          </cell>
          <cell r="I100">
            <v>0.011787981176841381</v>
          </cell>
          <cell r="J100">
            <v>0.004430671860634969</v>
          </cell>
          <cell r="K100">
            <v>0.01172457024880368</v>
          </cell>
          <cell r="L100">
            <v>0.01362386041045383</v>
          </cell>
          <cell r="M100">
            <v>0.015236919208945997</v>
          </cell>
          <cell r="N100">
            <v>0.02256650407968012</v>
          </cell>
          <cell r="O100">
            <v>0.01419856284107623</v>
          </cell>
          <cell r="P100">
            <v>0.010471533034951713</v>
          </cell>
          <cell r="Q100">
            <v>0.008273114907484225</v>
          </cell>
          <cell r="R100">
            <v>0.01998269030856632</v>
          </cell>
          <cell r="S100">
            <v>0.009902306868137502</v>
          </cell>
          <cell r="T100">
            <v>0.007742744730487765</v>
          </cell>
          <cell r="U100">
            <v>0.01158698196936695</v>
          </cell>
          <cell r="V100">
            <v>0.01151788119639154</v>
          </cell>
          <cell r="W100">
            <v>0.0056912537945629</v>
          </cell>
          <cell r="X100">
            <v>0.005167023734187342</v>
          </cell>
          <cell r="Y100">
            <v>0.005311495018667222</v>
          </cell>
          <cell r="Z100">
            <v>0.008919468330602197</v>
          </cell>
          <cell r="AA100">
            <v>0.009267195210696343</v>
          </cell>
          <cell r="AB100">
            <v>0.024004088571583065</v>
          </cell>
          <cell r="AC100">
            <v>0.014988632649137277</v>
          </cell>
          <cell r="AD100">
            <v>0.008489956115851783</v>
          </cell>
          <cell r="AE100">
            <v>0.008769338470281763</v>
          </cell>
          <cell r="AF100">
            <v>0.01243048064610541</v>
          </cell>
          <cell r="AG100">
            <v>0.014965577605998447</v>
          </cell>
          <cell r="AH100">
            <v>0.008721196702497857</v>
          </cell>
          <cell r="AI100">
            <v>0.01599425197613538</v>
          </cell>
          <cell r="AJ100">
            <v>0.0061702079825932555</v>
          </cell>
          <cell r="AK100">
            <v>0.018045388490613927</v>
          </cell>
          <cell r="AL100">
            <v>0.01084681478274825</v>
          </cell>
          <cell r="AM100">
            <v>0.009730060487502898</v>
          </cell>
          <cell r="AN100">
            <v>0.010002998508959901</v>
          </cell>
          <cell r="AO100">
            <v>0.008915237146676731</v>
          </cell>
          <cell r="AP100">
            <v>0.01455964250929981</v>
          </cell>
          <cell r="AQ100">
            <v>0.00919864830929224</v>
          </cell>
          <cell r="AR100">
            <v>0.009341652838197023</v>
          </cell>
          <cell r="AS100">
            <v>0.012094286549118803</v>
          </cell>
          <cell r="AT100">
            <v>0.0071307752399680435</v>
          </cell>
        </row>
        <row r="102">
          <cell r="A102" t="str">
            <v>Mn</v>
          </cell>
          <cell r="B102">
            <v>0.0034102727411130514</v>
          </cell>
          <cell r="C102">
            <v>0.0036689435790052023</v>
          </cell>
          <cell r="D102">
            <v>0.002072621903623174</v>
          </cell>
          <cell r="E102">
            <v>0.0013849874287575014</v>
          </cell>
          <cell r="F102">
            <v>0.0008352761678809934</v>
          </cell>
          <cell r="G102">
            <v>0.002169302891816247</v>
          </cell>
          <cell r="H102">
            <v>0.0034201689404024373</v>
          </cell>
          <cell r="I102">
            <v>0.00194525489845549</v>
          </cell>
          <cell r="J102">
            <v>0.003245284966191926</v>
          </cell>
          <cell r="K102">
            <v>0.0013236497639403948</v>
          </cell>
          <cell r="L102">
            <v>0.0032255688764150706</v>
          </cell>
          <cell r="M102">
            <v>0.0017347640641477448</v>
          </cell>
          <cell r="N102">
            <v>0.0017379344828496034</v>
          </cell>
          <cell r="O102">
            <v>0.0035882015056379495</v>
          </cell>
          <cell r="P102">
            <v>0.001241514087592129</v>
          </cell>
          <cell r="Q102">
            <v>0.00015530405525860375</v>
          </cell>
          <cell r="R102">
            <v>0.0014819469485544124</v>
          </cell>
          <cell r="S102">
            <v>0.0036867681882397333</v>
          </cell>
          <cell r="T102">
            <v>0.0033014731169042476</v>
          </cell>
          <cell r="U102">
            <v>0.0023785531396256178</v>
          </cell>
          <cell r="V102">
            <v>0.00174216609165426</v>
          </cell>
          <cell r="W102">
            <v>0.0025946129053749803</v>
          </cell>
          <cell r="X102">
            <v>0.0033080769331220172</v>
          </cell>
          <cell r="Y102">
            <v>0.003098621507453075</v>
          </cell>
          <cell r="Z102">
            <v>0.002949357638843867</v>
          </cell>
          <cell r="AA102">
            <v>0.0013318393926656956</v>
          </cell>
          <cell r="AB102">
            <v>0.0033678665047399527</v>
          </cell>
          <cell r="AC102">
            <v>0.0009930659346101918</v>
          </cell>
          <cell r="AD102">
            <v>0.001881648838056049</v>
          </cell>
          <cell r="AE102">
            <v>0.0029724350443300677</v>
          </cell>
          <cell r="AF102">
            <v>0.0019428425589944653</v>
          </cell>
          <cell r="AG102">
            <v>0.0020338320301998176</v>
          </cell>
          <cell r="AH102">
            <v>0.0016423196128679551</v>
          </cell>
          <cell r="AI102">
            <v>0.002795396645035552</v>
          </cell>
          <cell r="AJ102">
            <v>0.0018841354037119388</v>
          </cell>
          <cell r="AK102">
            <v>0.0020574418338281148</v>
          </cell>
          <cell r="AL102">
            <v>0.0009232046054710136</v>
          </cell>
          <cell r="AM102">
            <v>0.002701437885331276</v>
          </cell>
          <cell r="AN102">
            <v>0.0021976177752545934</v>
          </cell>
          <cell r="AO102">
            <v>0.0008108030361327616</v>
          </cell>
          <cell r="AP102">
            <v>0.004698746700607504</v>
          </cell>
          <cell r="AQ102">
            <v>0.0035662935922129635</v>
          </cell>
          <cell r="AR102">
            <v>0.004376310504712631</v>
          </cell>
          <cell r="AS102">
            <v>0.0011481072197563652</v>
          </cell>
          <cell r="AT102">
            <v>0.0035351416894332235</v>
          </cell>
        </row>
        <row r="103">
          <cell r="A103" t="str">
            <v>Fe2</v>
          </cell>
          <cell r="B103">
            <v>0.12506901354669492</v>
          </cell>
          <cell r="C103">
            <v>0.11470311724925726</v>
          </cell>
          <cell r="D103">
            <v>0.14159860111290903</v>
          </cell>
          <cell r="E103">
            <v>0.14406999056984143</v>
          </cell>
          <cell r="F103">
            <v>0.13855098791424647</v>
          </cell>
          <cell r="G103">
            <v>0.138088573580209</v>
          </cell>
          <cell r="H103">
            <v>0.13802686181963023</v>
          </cell>
          <cell r="I103">
            <v>0.12539058612539947</v>
          </cell>
          <cell r="J103">
            <v>0.12342314462377105</v>
          </cell>
          <cell r="K103">
            <v>0.13157169558550386</v>
          </cell>
          <cell r="L103">
            <v>0.13879983677913868</v>
          </cell>
          <cell r="M103">
            <v>0.17115924050810363</v>
          </cell>
          <cell r="N103">
            <v>0.17327991941235496</v>
          </cell>
          <cell r="O103">
            <v>0.1634576287556766</v>
          </cell>
          <cell r="P103">
            <v>0.1400483883562056</v>
          </cell>
          <cell r="Q103">
            <v>0.12368335819849083</v>
          </cell>
          <cell r="R103">
            <v>0.16677401681327791</v>
          </cell>
          <cell r="S103">
            <v>0.14655319662102345</v>
          </cell>
          <cell r="T103">
            <v>0.1402594808308489</v>
          </cell>
          <cell r="U103">
            <v>0.15190826209464214</v>
          </cell>
          <cell r="V103">
            <v>0.15757566534521897</v>
          </cell>
          <cell r="W103">
            <v>0.1377638033771618</v>
          </cell>
          <cell r="X103">
            <v>0.12463060832702265</v>
          </cell>
          <cell r="Y103">
            <v>0.13158525564579723</v>
          </cell>
          <cell r="Z103">
            <v>0.1250964877904949</v>
          </cell>
          <cell r="AA103">
            <v>0.12452639760750922</v>
          </cell>
          <cell r="AB103">
            <v>0.1688183354525254</v>
          </cell>
          <cell r="AC103">
            <v>0.15832037958141626</v>
          </cell>
          <cell r="AD103">
            <v>0.13681028385851324</v>
          </cell>
          <cell r="AE103">
            <v>0.14472369702942453</v>
          </cell>
          <cell r="AF103">
            <v>0.13409562968777816</v>
          </cell>
          <cell r="AG103">
            <v>0.14628704284918434</v>
          </cell>
          <cell r="AH103">
            <v>0.14407238809861753</v>
          </cell>
          <cell r="AI103">
            <v>0.15085093540144184</v>
          </cell>
          <cell r="AJ103">
            <v>0.13025131045694674</v>
          </cell>
          <cell r="AK103">
            <v>0.15845006567836217</v>
          </cell>
          <cell r="AL103">
            <v>0.1382174572863101</v>
          </cell>
          <cell r="AM103">
            <v>0.13963708723728407</v>
          </cell>
          <cell r="AN103">
            <v>0.13474236445615512</v>
          </cell>
          <cell r="AO103">
            <v>0.1282103228907012</v>
          </cell>
          <cell r="AP103">
            <v>0.18234592594214505</v>
          </cell>
          <cell r="AQ103">
            <v>0.13844887497378008</v>
          </cell>
          <cell r="AR103">
            <v>0.15206036556185135</v>
          </cell>
          <cell r="AS103">
            <v>0.140625365496889</v>
          </cell>
          <cell r="AT103">
            <v>0.14782214162951157</v>
          </cell>
        </row>
        <row r="106">
          <cell r="A106" t="str">
            <v>Sum</v>
          </cell>
          <cell r="B106">
            <v>3.999999999999999</v>
          </cell>
          <cell r="C106">
            <v>4</v>
          </cell>
          <cell r="D106">
            <v>3.9999999999999996</v>
          </cell>
          <cell r="E106">
            <v>3.999999999999999</v>
          </cell>
          <cell r="F106">
            <v>3.9999999999999996</v>
          </cell>
          <cell r="G106">
            <v>4</v>
          </cell>
          <cell r="H106">
            <v>4</v>
          </cell>
          <cell r="I106">
            <v>4</v>
          </cell>
          <cell r="J106">
            <v>4</v>
          </cell>
          <cell r="K106">
            <v>4.000000000000001</v>
          </cell>
          <cell r="L106">
            <v>3.9999999999999996</v>
          </cell>
          <cell r="M106">
            <v>4</v>
          </cell>
          <cell r="N106">
            <v>4</v>
          </cell>
          <cell r="O106">
            <v>4</v>
          </cell>
          <cell r="P106">
            <v>3.9999999999999996</v>
          </cell>
          <cell r="Q106">
            <v>3.9999999999999996</v>
          </cell>
          <cell r="R106">
            <v>4</v>
          </cell>
          <cell r="S106">
            <v>3.999999999999999</v>
          </cell>
          <cell r="T106">
            <v>4</v>
          </cell>
          <cell r="U106">
            <v>3.9999999999999996</v>
          </cell>
          <cell r="V106">
            <v>4.000000000000001</v>
          </cell>
          <cell r="W106">
            <v>4.000000000000001</v>
          </cell>
          <cell r="X106">
            <v>4</v>
          </cell>
          <cell r="Y106">
            <v>3.9999999999999996</v>
          </cell>
          <cell r="Z106">
            <v>3.9999999999999996</v>
          </cell>
          <cell r="AA106">
            <v>4.000000000000001</v>
          </cell>
          <cell r="AB106">
            <v>4</v>
          </cell>
          <cell r="AC106">
            <v>3.999999999999999</v>
          </cell>
          <cell r="AD106">
            <v>3.9999999999999996</v>
          </cell>
          <cell r="AE106">
            <v>3.999999999999999</v>
          </cell>
          <cell r="AF106">
            <v>4</v>
          </cell>
          <cell r="AG106">
            <v>3.9999999999999996</v>
          </cell>
          <cell r="AH106">
            <v>4</v>
          </cell>
          <cell r="AI106">
            <v>3.9999999999999996</v>
          </cell>
          <cell r="AJ106">
            <v>3.9999999999999996</v>
          </cell>
          <cell r="AK106">
            <v>3.9999999999999996</v>
          </cell>
          <cell r="AL106">
            <v>4</v>
          </cell>
          <cell r="AM106">
            <v>4.000000000000001</v>
          </cell>
          <cell r="AN106">
            <v>4</v>
          </cell>
          <cell r="AO106">
            <v>3.9999999999999996</v>
          </cell>
          <cell r="AP106">
            <v>3.9999999999999996</v>
          </cell>
          <cell r="AQ106">
            <v>3.9999999999999996</v>
          </cell>
          <cell r="AR106">
            <v>4</v>
          </cell>
          <cell r="AS106">
            <v>3.9999999999999996</v>
          </cell>
          <cell r="AT106">
            <v>4</v>
          </cell>
        </row>
        <row r="112">
          <cell r="A112" t="str">
            <v>Mg#</v>
          </cell>
          <cell r="B112">
            <v>88.3432610956841</v>
          </cell>
          <cell r="C112">
            <v>89.2923494725817</v>
          </cell>
          <cell r="D112">
            <v>86.08036317200761</v>
          </cell>
          <cell r="E112">
            <v>85.8611332116906</v>
          </cell>
          <cell r="F112">
            <v>86.93439509729973</v>
          </cell>
          <cell r="G112">
            <v>87.02136834410939</v>
          </cell>
          <cell r="H112">
            <v>86.79013517902486</v>
          </cell>
          <cell r="I112">
            <v>88.10376848207213</v>
          </cell>
          <cell r="J112">
            <v>89.47363847445284</v>
          </cell>
          <cell r="K112">
            <v>87.74513703460578</v>
          </cell>
          <cell r="L112">
            <v>86.91703929004392</v>
          </cell>
          <cell r="M112">
            <v>84.80023526080679</v>
          </cell>
          <cell r="N112">
            <v>83.57349747720592</v>
          </cell>
          <cell r="O112">
            <v>84.49140569913935</v>
          </cell>
          <cell r="P112">
            <v>86.88901964057318</v>
          </cell>
          <cell r="Q112">
            <v>88.3153488988609</v>
          </cell>
          <cell r="R112">
            <v>84.14310142363098</v>
          </cell>
          <cell r="S112">
            <v>86.3865547387248</v>
          </cell>
          <cell r="T112">
            <v>87.27026233982285</v>
          </cell>
          <cell r="U112">
            <v>85.9967035835774</v>
          </cell>
          <cell r="V112">
            <v>85.65091461032803</v>
          </cell>
          <cell r="W112">
            <v>87.87664460386094</v>
          </cell>
          <cell r="X112">
            <v>88.99290061552563</v>
          </cell>
          <cell r="Y112">
            <v>88.84965023030128</v>
          </cell>
          <cell r="Z112">
            <v>88.11434125386293</v>
          </cell>
          <cell r="AA112">
            <v>88.12809096897708</v>
          </cell>
          <cell r="AB112">
            <v>83.44700230142348</v>
          </cell>
          <cell r="AC112">
            <v>84.73512237820455</v>
          </cell>
          <cell r="AD112">
            <v>87.7987119748754</v>
          </cell>
          <cell r="AE112">
            <v>87.44815224780568</v>
          </cell>
          <cell r="AF112">
            <v>87.26816383024315</v>
          </cell>
          <cell r="AG112">
            <v>86.12497763053481</v>
          </cell>
          <cell r="AH112">
            <v>86.48814981200708</v>
          </cell>
          <cell r="AI112">
            <v>85.82672084525186</v>
          </cell>
          <cell r="AJ112">
            <v>88.94652177305151</v>
          </cell>
          <cell r="AK112">
            <v>84.8450000154788</v>
          </cell>
          <cell r="AL112">
            <v>86.98800913129217</v>
          </cell>
          <cell r="AM112">
            <v>86.86132135872583</v>
          </cell>
          <cell r="AN112">
            <v>87.61297903474728</v>
          </cell>
          <cell r="AO112">
            <v>88.19879554567558</v>
          </cell>
          <cell r="AP112">
            <v>83.52704876785143</v>
          </cell>
          <cell r="AQ112">
            <v>87.2289622040139</v>
          </cell>
          <cell r="AR112">
            <v>86.07343778642128</v>
          </cell>
          <cell r="AS112">
            <v>86.70052114842342</v>
          </cell>
          <cell r="AT112">
            <v>87.37714444526304</v>
          </cell>
        </row>
        <row r="113">
          <cell r="A113" t="str">
            <v>Wo</v>
          </cell>
          <cell r="B113">
            <v>44.909625118862394</v>
          </cell>
          <cell r="C113">
            <v>45.270469426874236</v>
          </cell>
          <cell r="D113">
            <v>46.188774648921914</v>
          </cell>
          <cell r="E113">
            <v>46.24672854048541</v>
          </cell>
          <cell r="F113">
            <v>45.143263909359725</v>
          </cell>
          <cell r="G113">
            <v>45.59780633912996</v>
          </cell>
          <cell r="H113">
            <v>45.64341894608568</v>
          </cell>
          <cell r="I113">
            <v>45.5538010579039</v>
          </cell>
          <cell r="J113">
            <v>40.70267753162143</v>
          </cell>
          <cell r="K113">
            <v>44.65846225523258</v>
          </cell>
          <cell r="L113">
            <v>45.613741137802016</v>
          </cell>
          <cell r="M113">
            <v>41.695872922801136</v>
          </cell>
          <cell r="N113">
            <v>44.554606005820055</v>
          </cell>
          <cell r="O113">
            <v>45.10871910604005</v>
          </cell>
          <cell r="P113">
            <v>44.840312761491404</v>
          </cell>
          <cell r="Q113">
            <v>45.263173193652484</v>
          </cell>
          <cell r="R113">
            <v>44.157000730601204</v>
          </cell>
          <cell r="S113">
            <v>44.098618490274426</v>
          </cell>
          <cell r="T113">
            <v>43.82370884066266</v>
          </cell>
          <cell r="U113">
            <v>44.14721410068633</v>
          </cell>
          <cell r="V113">
            <v>43.58925954290438</v>
          </cell>
          <cell r="W113">
            <v>42.5242202748254</v>
          </cell>
          <cell r="X113">
            <v>42.308419391534144</v>
          </cell>
          <cell r="Y113">
            <v>40.39217828231158</v>
          </cell>
          <cell r="Z113">
            <v>45.20401665224178</v>
          </cell>
          <cell r="AA113">
            <v>45.76477583058413</v>
          </cell>
          <cell r="AB113">
            <v>45.997297415266736</v>
          </cell>
          <cell r="AC113">
            <v>45.48357472666207</v>
          </cell>
          <cell r="AD113">
            <v>43.15184441354194</v>
          </cell>
          <cell r="AE113">
            <v>41.85256533524488</v>
          </cell>
          <cell r="AF113">
            <v>45.15145819699206</v>
          </cell>
          <cell r="AG113">
            <v>44.66369632774557</v>
          </cell>
          <cell r="AH113">
            <v>44.8653780461193</v>
          </cell>
          <cell r="AI113">
            <v>44.74384322012393</v>
          </cell>
          <cell r="AJ113">
            <v>40.29036561064953</v>
          </cell>
          <cell r="AK113">
            <v>45.04838018582959</v>
          </cell>
          <cell r="AL113">
            <v>45.12554949904899</v>
          </cell>
          <cell r="AM113">
            <v>44.564285129081235</v>
          </cell>
          <cell r="AN113">
            <v>43.93092498025348</v>
          </cell>
          <cell r="AO113">
            <v>44.43328764448777</v>
          </cell>
          <cell r="AP113">
            <v>42.66307797316781</v>
          </cell>
          <cell r="AQ113">
            <v>44.16973711294744</v>
          </cell>
          <cell r="AR113">
            <v>44.142588266091074</v>
          </cell>
          <cell r="AS113">
            <v>44.82229470530673</v>
          </cell>
          <cell r="AT113">
            <v>40.93666394336491</v>
          </cell>
        </row>
        <row r="114">
          <cell r="A114" t="str">
            <v>En</v>
          </cell>
          <cell r="B114">
            <v>48.66863371983456</v>
          </cell>
          <cell r="C114">
            <v>48.869283704058915</v>
          </cell>
          <cell r="D114">
            <v>46.32089820951545</v>
          </cell>
          <cell r="E114">
            <v>46.15316801349548</v>
          </cell>
          <cell r="F114">
            <v>47.68937169052023</v>
          </cell>
          <cell r="G114">
            <v>47.34153333290144</v>
          </cell>
          <cell r="H114">
            <v>47.17615017538844</v>
          </cell>
          <cell r="I114">
            <v>47.96915306323275</v>
          </cell>
          <cell r="J114">
            <v>53.05547193038753</v>
          </cell>
          <cell r="K114">
            <v>48.55950813120425</v>
          </cell>
          <cell r="L114">
            <v>47.27092598364161</v>
          </cell>
          <cell r="M114">
            <v>49.44203692822438</v>
          </cell>
          <cell r="N114">
            <v>46.33765495095287</v>
          </cell>
          <cell r="O114">
            <v>46.378414833569856</v>
          </cell>
          <cell r="P114">
            <v>47.927711478346474</v>
          </cell>
          <cell r="Q114">
            <v>48.34101957019103</v>
          </cell>
          <cell r="R114">
            <v>46.98803151324774</v>
          </cell>
          <cell r="S114">
            <v>48.29127753760246</v>
          </cell>
          <cell r="T114">
            <v>49.02519666753641</v>
          </cell>
          <cell r="U114">
            <v>48.0315547330029</v>
          </cell>
          <cell r="V114">
            <v>48.31631513996074</v>
          </cell>
          <cell r="W114">
            <v>50.50778668238964</v>
          </cell>
          <cell r="X114">
            <v>51.34141099441788</v>
          </cell>
          <cell r="Y114">
            <v>52.96134110606772</v>
          </cell>
          <cell r="Z114">
            <v>48.28311976045357</v>
          </cell>
          <cell r="AA114">
            <v>47.796467693251465</v>
          </cell>
          <cell r="AB114">
            <v>45.06363646871324</v>
          </cell>
          <cell r="AC114">
            <v>46.19455967158533</v>
          </cell>
          <cell r="AD114">
            <v>49.911948386383365</v>
          </cell>
          <cell r="AE114">
            <v>50.848857193828394</v>
          </cell>
          <cell r="AF114">
            <v>47.86531531914837</v>
          </cell>
          <cell r="AG114">
            <v>47.65837915929395</v>
          </cell>
          <cell r="AH114">
            <v>47.684914433756084</v>
          </cell>
          <cell r="AI114">
            <v>47.424547429278945</v>
          </cell>
          <cell r="AJ114">
            <v>53.109642952733076</v>
          </cell>
          <cell r="AK114">
            <v>46.62370183983874</v>
          </cell>
          <cell r="AL114">
            <v>47.734192012513674</v>
          </cell>
          <cell r="AM114">
            <v>48.152194441535705</v>
          </cell>
          <cell r="AN114">
            <v>49.12378694202723</v>
          </cell>
          <cell r="AO114">
            <v>49.00917102189188</v>
          </cell>
          <cell r="AP114">
            <v>47.89183882333708</v>
          </cell>
          <cell r="AQ114">
            <v>48.70015891214868</v>
          </cell>
          <cell r="AR114">
            <v>48.078394537891285</v>
          </cell>
          <cell r="AS114">
            <v>47.839358048240285</v>
          </cell>
          <cell r="AT114">
            <v>51.607856460397166</v>
          </cell>
        </row>
        <row r="115">
          <cell r="A115" t="str">
            <v>Fs</v>
          </cell>
          <cell r="B115">
            <v>6.4217411613030375</v>
          </cell>
          <cell r="C115">
            <v>5.8602468690668585</v>
          </cell>
          <cell r="D115">
            <v>7.490327141562643</v>
          </cell>
          <cell r="E115">
            <v>7.600103446019104</v>
          </cell>
          <cell r="F115">
            <v>7.16736440012004</v>
          </cell>
          <cell r="G115">
            <v>7.06066032796859</v>
          </cell>
          <cell r="H115">
            <v>7.180430878525867</v>
          </cell>
          <cell r="I115">
            <v>6.477045878863348</v>
          </cell>
          <cell r="J115">
            <v>6.241850537991035</v>
          </cell>
          <cell r="K115">
            <v>6.782029613563163</v>
          </cell>
          <cell r="L115">
            <v>7.115332878556373</v>
          </cell>
          <cell r="M115">
            <v>8.86209014897448</v>
          </cell>
          <cell r="N115">
            <v>9.107739043227093</v>
          </cell>
          <cell r="O115">
            <v>8.512866060390094</v>
          </cell>
          <cell r="P115">
            <v>7.231975760162124</v>
          </cell>
          <cell r="Q115">
            <v>6.395807236156487</v>
          </cell>
          <cell r="R115">
            <v>8.85496775615106</v>
          </cell>
          <cell r="S115">
            <v>7.610103972123115</v>
          </cell>
          <cell r="T115">
            <v>7.15109449180093</v>
          </cell>
          <cell r="U115">
            <v>7.8212311663107785</v>
          </cell>
          <cell r="V115">
            <v>8.094425317134883</v>
          </cell>
          <cell r="W115">
            <v>6.967993042784952</v>
          </cell>
          <cell r="X115">
            <v>6.350169614047987</v>
          </cell>
          <cell r="Y115">
            <v>6.646480611620695</v>
          </cell>
          <cell r="Z115">
            <v>6.512863587304634</v>
          </cell>
          <cell r="AA115">
            <v>6.438756476164406</v>
          </cell>
          <cell r="AB115">
            <v>8.93906611602002</v>
          </cell>
          <cell r="AC115">
            <v>8.321865601752595</v>
          </cell>
          <cell r="AD115">
            <v>6.936207200074707</v>
          </cell>
          <cell r="AE115">
            <v>7.298577470926725</v>
          </cell>
          <cell r="AF115">
            <v>6.98322648385957</v>
          </cell>
          <cell r="AG115">
            <v>7.677924512960479</v>
          </cell>
          <cell r="AH115">
            <v>7.449707520124622</v>
          </cell>
          <cell r="AI115">
            <v>7.831609350597128</v>
          </cell>
          <cell r="AJ115">
            <v>6.5999914366174</v>
          </cell>
          <cell r="AK115">
            <v>8.327917974331681</v>
          </cell>
          <cell r="AL115">
            <v>7.140258488437337</v>
          </cell>
          <cell r="AM115">
            <v>7.283520429383056</v>
          </cell>
          <cell r="AN115">
            <v>6.9452880777192805</v>
          </cell>
          <cell r="AO115">
            <v>6.557541333620349</v>
          </cell>
          <cell r="AP115">
            <v>9.445083203495114</v>
          </cell>
          <cell r="AQ115">
            <v>7.130103974903885</v>
          </cell>
          <cell r="AR115">
            <v>7.779017196017641</v>
          </cell>
          <cell r="AS115">
            <v>7.338347246452974</v>
          </cell>
          <cell r="AT115">
            <v>7.455479596237917</v>
          </cell>
        </row>
        <row r="116">
          <cell r="A116" t="str">
            <v>Sum</v>
          </cell>
          <cell r="B116">
            <v>99.99999999999999</v>
          </cell>
          <cell r="C116">
            <v>100</v>
          </cell>
          <cell r="D116">
            <v>100.00000000000001</v>
          </cell>
          <cell r="E116">
            <v>99.99999999999999</v>
          </cell>
          <cell r="F116">
            <v>99.99999999999999</v>
          </cell>
          <cell r="G116">
            <v>99.99999999999999</v>
          </cell>
          <cell r="H116">
            <v>100</v>
          </cell>
          <cell r="I116">
            <v>100</v>
          </cell>
          <cell r="J116">
            <v>100</v>
          </cell>
          <cell r="K116">
            <v>100</v>
          </cell>
          <cell r="L116">
            <v>100</v>
          </cell>
          <cell r="M116">
            <v>99.99999999999999</v>
          </cell>
          <cell r="N116">
            <v>100.00000000000003</v>
          </cell>
          <cell r="O116">
            <v>100</v>
          </cell>
          <cell r="P116">
            <v>100</v>
          </cell>
          <cell r="Q116">
            <v>100</v>
          </cell>
          <cell r="R116">
            <v>100</v>
          </cell>
          <cell r="S116">
            <v>100</v>
          </cell>
          <cell r="T116">
            <v>100</v>
          </cell>
          <cell r="U116">
            <v>100</v>
          </cell>
          <cell r="V116">
            <v>100</v>
          </cell>
          <cell r="W116">
            <v>100</v>
          </cell>
          <cell r="X116">
            <v>100</v>
          </cell>
          <cell r="Y116">
            <v>100</v>
          </cell>
          <cell r="Z116">
            <v>99.99999999999999</v>
          </cell>
          <cell r="AA116">
            <v>100</v>
          </cell>
          <cell r="AB116">
            <v>99.99999999999999</v>
          </cell>
          <cell r="AC116">
            <v>100</v>
          </cell>
          <cell r="AD116">
            <v>100</v>
          </cell>
          <cell r="AE116">
            <v>100.00000000000001</v>
          </cell>
          <cell r="AF116">
            <v>100</v>
          </cell>
          <cell r="AG116">
            <v>99.99999999999999</v>
          </cell>
          <cell r="AH116">
            <v>100</v>
          </cell>
          <cell r="AI116">
            <v>100.00000000000001</v>
          </cell>
          <cell r="AJ116">
            <v>100.00000000000001</v>
          </cell>
          <cell r="AK116">
            <v>100.00000000000001</v>
          </cell>
          <cell r="AL116">
            <v>100</v>
          </cell>
          <cell r="AM116">
            <v>100</v>
          </cell>
          <cell r="AN116">
            <v>100</v>
          </cell>
          <cell r="AO116">
            <v>100</v>
          </cell>
          <cell r="AP116">
            <v>100.00000000000001</v>
          </cell>
          <cell r="AQ116">
            <v>100.00000000000001</v>
          </cell>
          <cell r="AR116">
            <v>100</v>
          </cell>
          <cell r="AS116">
            <v>99.99999999999999</v>
          </cell>
          <cell r="AT116">
            <v>100</v>
          </cell>
        </row>
      </sheetData>
      <sheetData sheetId="2">
        <row r="6">
          <cell r="A6" t="str">
            <v>1096-R15</v>
          </cell>
        </row>
        <row r="13">
          <cell r="A13" t="str">
            <v>Na2O</v>
          </cell>
          <cell r="B13">
            <v>0.17</v>
          </cell>
          <cell r="C13">
            <v>0.185</v>
          </cell>
          <cell r="D13">
            <v>0.121</v>
          </cell>
          <cell r="E13">
            <v>0.194</v>
          </cell>
          <cell r="F13">
            <v>0.148</v>
          </cell>
          <cell r="G13">
            <v>0.156</v>
          </cell>
          <cell r="H13">
            <v>0.178</v>
          </cell>
          <cell r="I13">
            <v>0.22</v>
          </cell>
          <cell r="N13">
            <v>0.174</v>
          </cell>
          <cell r="O13">
            <v>0.175</v>
          </cell>
          <cell r="P13">
            <v>0.209</v>
          </cell>
          <cell r="Q13">
            <v>0.162</v>
          </cell>
          <cell r="R13">
            <v>0.175</v>
          </cell>
          <cell r="S13">
            <v>0.139</v>
          </cell>
          <cell r="T13">
            <v>0.183</v>
          </cell>
          <cell r="U13">
            <v>0.182</v>
          </cell>
          <cell r="V13">
            <v>0.174</v>
          </cell>
          <cell r="W13">
            <v>0.205</v>
          </cell>
          <cell r="X13">
            <v>0.181</v>
          </cell>
          <cell r="Y13">
            <v>0.199</v>
          </cell>
          <cell r="Z13">
            <v>0.191</v>
          </cell>
          <cell r="AA13">
            <v>0.182</v>
          </cell>
          <cell r="AB13">
            <v>0.181</v>
          </cell>
          <cell r="AC13">
            <v>0.173</v>
          </cell>
          <cell r="AD13">
            <v>0.084</v>
          </cell>
          <cell r="AF13">
            <v>0.159</v>
          </cell>
          <cell r="AG13">
            <v>0.202</v>
          </cell>
          <cell r="AH13">
            <v>0.226</v>
          </cell>
          <cell r="AI13">
            <v>0.197</v>
          </cell>
          <cell r="AJ13">
            <v>0.204</v>
          </cell>
          <cell r="AK13">
            <v>0.214</v>
          </cell>
          <cell r="AL13">
            <v>0.155</v>
          </cell>
          <cell r="AM13">
            <v>0.178</v>
          </cell>
          <cell r="AN13">
            <v>0.143</v>
          </cell>
          <cell r="AO13">
            <v>0.163</v>
          </cell>
          <cell r="AP13">
            <v>0.133</v>
          </cell>
          <cell r="AQ13">
            <v>0.123</v>
          </cell>
          <cell r="AR13">
            <v>0.204</v>
          </cell>
          <cell r="AS13">
            <v>0.201</v>
          </cell>
          <cell r="AT13">
            <v>0.195</v>
          </cell>
          <cell r="AU13">
            <v>0.19</v>
          </cell>
          <cell r="AV13">
            <v>0.177</v>
          </cell>
          <cell r="AW13">
            <v>0.166</v>
          </cell>
          <cell r="AX13">
            <v>0.17</v>
          </cell>
        </row>
        <row r="14">
          <cell r="A14" t="str">
            <v>MgO</v>
          </cell>
          <cell r="B14">
            <v>16.846</v>
          </cell>
          <cell r="C14">
            <v>16.873</v>
          </cell>
          <cell r="D14">
            <v>18.504</v>
          </cell>
          <cell r="E14">
            <v>17.219</v>
          </cell>
          <cell r="F14">
            <v>18.522</v>
          </cell>
          <cell r="G14">
            <v>16.931</v>
          </cell>
          <cell r="H14">
            <v>17.358</v>
          </cell>
          <cell r="I14">
            <v>16.921</v>
          </cell>
          <cell r="N14">
            <v>17.299</v>
          </cell>
          <cell r="O14">
            <v>16.874</v>
          </cell>
          <cell r="P14">
            <v>17.28</v>
          </cell>
          <cell r="Q14">
            <v>17.375</v>
          </cell>
          <cell r="R14">
            <v>17.209</v>
          </cell>
          <cell r="S14">
            <v>17.217</v>
          </cell>
          <cell r="T14">
            <v>17.275</v>
          </cell>
          <cell r="U14">
            <v>17.251</v>
          </cell>
          <cell r="V14">
            <v>17.186</v>
          </cell>
          <cell r="W14">
            <v>17.307</v>
          </cell>
          <cell r="X14">
            <v>16.674</v>
          </cell>
          <cell r="Y14">
            <v>17.098</v>
          </cell>
          <cell r="Z14">
            <v>17.02</v>
          </cell>
          <cell r="AA14">
            <v>17.091</v>
          </cell>
          <cell r="AB14">
            <v>17.222</v>
          </cell>
          <cell r="AC14">
            <v>17.377</v>
          </cell>
          <cell r="AD14">
            <v>20.401</v>
          </cell>
          <cell r="AF14">
            <v>17.297</v>
          </cell>
          <cell r="AG14">
            <v>17.244</v>
          </cell>
          <cell r="AH14">
            <v>16.204</v>
          </cell>
          <cell r="AI14">
            <v>17.149</v>
          </cell>
          <cell r="AJ14">
            <v>17.138</v>
          </cell>
          <cell r="AK14">
            <v>17.11</v>
          </cell>
          <cell r="AL14">
            <v>17.3</v>
          </cell>
          <cell r="AM14">
            <v>16.922</v>
          </cell>
          <cell r="AN14">
            <v>17.125</v>
          </cell>
          <cell r="AO14">
            <v>18.29</v>
          </cell>
          <cell r="AP14">
            <v>18.804</v>
          </cell>
          <cell r="AQ14">
            <v>18.806</v>
          </cell>
          <cell r="AR14">
            <v>17.219</v>
          </cell>
          <cell r="AS14">
            <v>17.352</v>
          </cell>
          <cell r="AT14">
            <v>17.256</v>
          </cell>
          <cell r="AU14">
            <v>17.522</v>
          </cell>
          <cell r="AV14">
            <v>17.161</v>
          </cell>
          <cell r="AW14">
            <v>18.31</v>
          </cell>
          <cell r="AX14">
            <v>17.915</v>
          </cell>
        </row>
        <row r="15">
          <cell r="A15" t="str">
            <v>Al2O3</v>
          </cell>
          <cell r="B15">
            <v>4.385</v>
          </cell>
          <cell r="C15">
            <v>4.17</v>
          </cell>
          <cell r="D15">
            <v>2.075</v>
          </cell>
          <cell r="E15">
            <v>4.329</v>
          </cell>
          <cell r="F15">
            <v>1.986</v>
          </cell>
          <cell r="G15">
            <v>4.108</v>
          </cell>
          <cell r="H15">
            <v>3.826</v>
          </cell>
          <cell r="I15">
            <v>5.315</v>
          </cell>
          <cell r="N15">
            <v>3.579</v>
          </cell>
          <cell r="O15">
            <v>3.82</v>
          </cell>
          <cell r="P15">
            <v>3.964</v>
          </cell>
          <cell r="Q15">
            <v>3.376</v>
          </cell>
          <cell r="R15">
            <v>3.943</v>
          </cell>
          <cell r="S15">
            <v>3.52</v>
          </cell>
          <cell r="T15">
            <v>3.503</v>
          </cell>
          <cell r="U15">
            <v>4.04</v>
          </cell>
          <cell r="V15">
            <v>4.852</v>
          </cell>
          <cell r="W15">
            <v>3.531</v>
          </cell>
          <cell r="X15">
            <v>5.037</v>
          </cell>
          <cell r="Y15">
            <v>4.601</v>
          </cell>
          <cell r="Z15">
            <v>4.2</v>
          </cell>
          <cell r="AA15">
            <v>4.007</v>
          </cell>
          <cell r="AB15">
            <v>4.06</v>
          </cell>
          <cell r="AC15">
            <v>3.956</v>
          </cell>
          <cell r="AD15">
            <v>1.91</v>
          </cell>
          <cell r="AF15">
            <v>3.594</v>
          </cell>
          <cell r="AG15">
            <v>4.191</v>
          </cell>
          <cell r="AH15">
            <v>6.231</v>
          </cell>
          <cell r="AI15">
            <v>4.023</v>
          </cell>
          <cell r="AJ15">
            <v>4.075</v>
          </cell>
          <cell r="AK15">
            <v>4.365</v>
          </cell>
          <cell r="AL15">
            <v>3.426</v>
          </cell>
          <cell r="AM15">
            <v>3.626</v>
          </cell>
          <cell r="AN15">
            <v>3.533</v>
          </cell>
          <cell r="AO15">
            <v>2.226</v>
          </cell>
          <cell r="AP15">
            <v>1.84</v>
          </cell>
          <cell r="AQ15">
            <v>1.889</v>
          </cell>
          <cell r="AR15">
            <v>3.879</v>
          </cell>
          <cell r="AS15">
            <v>4.195</v>
          </cell>
          <cell r="AT15">
            <v>4.138</v>
          </cell>
          <cell r="AU15">
            <v>3.579</v>
          </cell>
          <cell r="AV15">
            <v>3.416</v>
          </cell>
          <cell r="AW15">
            <v>3.397</v>
          </cell>
          <cell r="AX15">
            <v>3.758</v>
          </cell>
        </row>
        <row r="16">
          <cell r="A16" t="str">
            <v>SiO2</v>
          </cell>
          <cell r="B16">
            <v>50.949</v>
          </cell>
          <cell r="C16">
            <v>51.152</v>
          </cell>
          <cell r="D16">
            <v>53.298</v>
          </cell>
          <cell r="E16">
            <v>51.651</v>
          </cell>
          <cell r="F16">
            <v>53.373</v>
          </cell>
          <cell r="G16">
            <v>51.555</v>
          </cell>
          <cell r="H16">
            <v>51.811</v>
          </cell>
          <cell r="I16">
            <v>50.868</v>
          </cell>
          <cell r="N16">
            <v>51.381</v>
          </cell>
          <cell r="O16">
            <v>51.082</v>
          </cell>
          <cell r="P16">
            <v>50.844</v>
          </cell>
          <cell r="Q16">
            <v>51.758</v>
          </cell>
          <cell r="R16">
            <v>50.96</v>
          </cell>
          <cell r="S16">
            <v>51.488</v>
          </cell>
          <cell r="T16">
            <v>51.253</v>
          </cell>
          <cell r="U16">
            <v>51.046</v>
          </cell>
          <cell r="V16">
            <v>50.802</v>
          </cell>
          <cell r="W16">
            <v>51.814</v>
          </cell>
          <cell r="X16">
            <v>50.036</v>
          </cell>
          <cell r="Y16">
            <v>51.116</v>
          </cell>
          <cell r="Z16">
            <v>50.969</v>
          </cell>
          <cell r="AA16">
            <v>51.495</v>
          </cell>
          <cell r="AB16">
            <v>50.949</v>
          </cell>
          <cell r="AC16">
            <v>50.981</v>
          </cell>
          <cell r="AD16">
            <v>53.844</v>
          </cell>
          <cell r="AF16">
            <v>51.482</v>
          </cell>
          <cell r="AG16">
            <v>50.496</v>
          </cell>
          <cell r="AH16">
            <v>49.045</v>
          </cell>
          <cell r="AI16">
            <v>51.043</v>
          </cell>
          <cell r="AJ16">
            <v>50.851</v>
          </cell>
          <cell r="AK16">
            <v>50.926</v>
          </cell>
          <cell r="AL16">
            <v>51.553</v>
          </cell>
          <cell r="AM16">
            <v>51.471</v>
          </cell>
          <cell r="AN16">
            <v>51.837</v>
          </cell>
          <cell r="AO16">
            <v>52.74</v>
          </cell>
          <cell r="AP16">
            <v>52.866</v>
          </cell>
          <cell r="AQ16">
            <v>52.778</v>
          </cell>
          <cell r="AR16">
            <v>51.426</v>
          </cell>
          <cell r="AS16">
            <v>51.052</v>
          </cell>
          <cell r="AT16">
            <v>51.138</v>
          </cell>
          <cell r="AU16">
            <v>51.816</v>
          </cell>
          <cell r="AV16">
            <v>51.63</v>
          </cell>
          <cell r="AW16">
            <v>52.049</v>
          </cell>
          <cell r="AX16">
            <v>51.585</v>
          </cell>
        </row>
        <row r="19">
          <cell r="A19" t="str">
            <v>K2O</v>
          </cell>
          <cell r="B19">
            <v>0.011</v>
          </cell>
          <cell r="C19">
            <v>0</v>
          </cell>
          <cell r="D19">
            <v>0.007</v>
          </cell>
          <cell r="E19">
            <v>0</v>
          </cell>
          <cell r="F19">
            <v>0.014</v>
          </cell>
          <cell r="G19">
            <v>0.023</v>
          </cell>
          <cell r="H19">
            <v>0.023</v>
          </cell>
          <cell r="I19">
            <v>0.022</v>
          </cell>
          <cell r="N19">
            <v>0.001</v>
          </cell>
          <cell r="O19">
            <v>0.01</v>
          </cell>
          <cell r="P19">
            <v>0</v>
          </cell>
          <cell r="Q19">
            <v>0</v>
          </cell>
          <cell r="R19">
            <v>0.004</v>
          </cell>
          <cell r="S19">
            <v>0</v>
          </cell>
          <cell r="T19">
            <v>0.006</v>
          </cell>
          <cell r="U19">
            <v>0.033</v>
          </cell>
          <cell r="V19">
            <v>0</v>
          </cell>
          <cell r="W19">
            <v>0.008</v>
          </cell>
          <cell r="X19">
            <v>0.004</v>
          </cell>
          <cell r="Y19">
            <v>0</v>
          </cell>
          <cell r="Z19">
            <v>0.027</v>
          </cell>
          <cell r="AA19">
            <v>0.007</v>
          </cell>
          <cell r="AB19">
            <v>0</v>
          </cell>
          <cell r="AC19">
            <v>0.004</v>
          </cell>
          <cell r="AD19">
            <v>0</v>
          </cell>
          <cell r="AF19">
            <v>0.001</v>
          </cell>
          <cell r="AG19">
            <v>0.005</v>
          </cell>
          <cell r="AH19">
            <v>0.002</v>
          </cell>
          <cell r="AI19">
            <v>0</v>
          </cell>
          <cell r="AJ19">
            <v>0</v>
          </cell>
          <cell r="AK19">
            <v>0</v>
          </cell>
          <cell r="AL19">
            <v>0.005</v>
          </cell>
          <cell r="AM19">
            <v>0</v>
          </cell>
          <cell r="AN19">
            <v>0</v>
          </cell>
          <cell r="AO19">
            <v>0</v>
          </cell>
          <cell r="AP19">
            <v>0.001</v>
          </cell>
          <cell r="AQ19">
            <v>0</v>
          </cell>
          <cell r="AR19">
            <v>0.005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0.011</v>
          </cell>
          <cell r="AX19">
            <v>0.008</v>
          </cell>
        </row>
        <row r="20">
          <cell r="A20" t="str">
            <v>CaO</v>
          </cell>
          <cell r="B20">
            <v>21.044</v>
          </cell>
          <cell r="C20">
            <v>21.642</v>
          </cell>
          <cell r="D20">
            <v>21.309</v>
          </cell>
          <cell r="E20">
            <v>21.477</v>
          </cell>
          <cell r="F20">
            <v>21.475</v>
          </cell>
          <cell r="G20">
            <v>22.405</v>
          </cell>
          <cell r="H20">
            <v>22.605</v>
          </cell>
          <cell r="I20">
            <v>21.711</v>
          </cell>
          <cell r="N20">
            <v>21.57</v>
          </cell>
          <cell r="O20">
            <v>22.746</v>
          </cell>
          <cell r="P20">
            <v>21.675</v>
          </cell>
          <cell r="Q20">
            <v>22.693</v>
          </cell>
          <cell r="R20">
            <v>22.525</v>
          </cell>
          <cell r="S20">
            <v>22.71</v>
          </cell>
          <cell r="T20">
            <v>22.942</v>
          </cell>
          <cell r="U20">
            <v>21.184</v>
          </cell>
          <cell r="V20">
            <v>21.174</v>
          </cell>
          <cell r="W20">
            <v>22.017</v>
          </cell>
          <cell r="X20">
            <v>22.181</v>
          </cell>
          <cell r="Y20">
            <v>21.659</v>
          </cell>
          <cell r="Z20">
            <v>21.703</v>
          </cell>
          <cell r="AA20">
            <v>22.91</v>
          </cell>
          <cell r="AB20">
            <v>21.914</v>
          </cell>
          <cell r="AC20">
            <v>21.998</v>
          </cell>
          <cell r="AD20">
            <v>19.019</v>
          </cell>
          <cell r="AF20">
            <v>22.346</v>
          </cell>
          <cell r="AG20">
            <v>21.663</v>
          </cell>
          <cell r="AH20">
            <v>20.782</v>
          </cell>
          <cell r="AI20">
            <v>21.195</v>
          </cell>
          <cell r="AJ20">
            <v>21.77</v>
          </cell>
          <cell r="AK20">
            <v>21.496</v>
          </cell>
          <cell r="AL20">
            <v>21.219</v>
          </cell>
          <cell r="AM20">
            <v>21.621</v>
          </cell>
          <cell r="AN20">
            <v>20.8</v>
          </cell>
          <cell r="AO20">
            <v>20.947</v>
          </cell>
          <cell r="AP20">
            <v>20.72</v>
          </cell>
          <cell r="AQ20">
            <v>20.361</v>
          </cell>
          <cell r="AR20">
            <v>21.81</v>
          </cell>
          <cell r="AS20">
            <v>21.409</v>
          </cell>
          <cell r="AT20">
            <v>21.754</v>
          </cell>
          <cell r="AU20">
            <v>20.764</v>
          </cell>
          <cell r="AV20">
            <v>21.763</v>
          </cell>
          <cell r="AW20">
            <v>20.133</v>
          </cell>
          <cell r="AX20">
            <v>20.765</v>
          </cell>
        </row>
        <row r="21">
          <cell r="A21" t="str">
            <v>TiO2</v>
          </cell>
          <cell r="B21">
            <v>0.345</v>
          </cell>
          <cell r="C21">
            <v>0.389</v>
          </cell>
          <cell r="D21">
            <v>0.193</v>
          </cell>
          <cell r="E21">
            <v>0.365</v>
          </cell>
          <cell r="F21">
            <v>0.262</v>
          </cell>
          <cell r="G21">
            <v>0.475</v>
          </cell>
          <cell r="H21">
            <v>0.34</v>
          </cell>
          <cell r="I21">
            <v>0.439</v>
          </cell>
          <cell r="N21">
            <v>0.39</v>
          </cell>
          <cell r="O21">
            <v>0.345</v>
          </cell>
          <cell r="P21">
            <v>0.412</v>
          </cell>
          <cell r="Q21">
            <v>0.325</v>
          </cell>
          <cell r="R21">
            <v>0.414</v>
          </cell>
          <cell r="S21">
            <v>0.332</v>
          </cell>
          <cell r="T21">
            <v>0.34</v>
          </cell>
          <cell r="U21">
            <v>0.407</v>
          </cell>
          <cell r="V21">
            <v>0.46</v>
          </cell>
          <cell r="W21">
            <v>0.304</v>
          </cell>
          <cell r="X21">
            <v>0.44</v>
          </cell>
          <cell r="Y21">
            <v>0.392</v>
          </cell>
          <cell r="Z21">
            <v>0.342</v>
          </cell>
          <cell r="AA21">
            <v>0.355</v>
          </cell>
          <cell r="AB21">
            <v>0.399</v>
          </cell>
          <cell r="AC21">
            <v>0.289</v>
          </cell>
          <cell r="AD21">
            <v>0.157</v>
          </cell>
          <cell r="AF21">
            <v>0.32</v>
          </cell>
          <cell r="AG21">
            <v>0.37</v>
          </cell>
          <cell r="AH21">
            <v>0.727</v>
          </cell>
          <cell r="AI21">
            <v>0.385</v>
          </cell>
          <cell r="AJ21">
            <v>0.39</v>
          </cell>
          <cell r="AK21">
            <v>0.39</v>
          </cell>
          <cell r="AL21">
            <v>0.359</v>
          </cell>
          <cell r="AM21">
            <v>0.32</v>
          </cell>
          <cell r="AN21">
            <v>0.439</v>
          </cell>
          <cell r="AO21">
            <v>0.267</v>
          </cell>
          <cell r="AP21">
            <v>0.188</v>
          </cell>
          <cell r="AQ21">
            <v>0.188</v>
          </cell>
          <cell r="AR21">
            <v>0.39</v>
          </cell>
          <cell r="AS21">
            <v>0.43</v>
          </cell>
          <cell r="AT21">
            <v>0.43</v>
          </cell>
          <cell r="AU21">
            <v>0.414</v>
          </cell>
          <cell r="AV21">
            <v>0.34</v>
          </cell>
          <cell r="AW21">
            <v>0.312</v>
          </cell>
          <cell r="AX21">
            <v>0.364</v>
          </cell>
        </row>
        <row r="23">
          <cell r="A23" t="str">
            <v>MnO</v>
          </cell>
          <cell r="B23">
            <v>0.138</v>
          </cell>
          <cell r="C23">
            <v>0.106</v>
          </cell>
          <cell r="D23">
            <v>0.143</v>
          </cell>
          <cell r="E23">
            <v>0.088</v>
          </cell>
          <cell r="F23">
            <v>0.156</v>
          </cell>
          <cell r="G23">
            <v>0.108</v>
          </cell>
          <cell r="H23">
            <v>0.163</v>
          </cell>
          <cell r="I23">
            <v>0.138</v>
          </cell>
          <cell r="N23">
            <v>0.183</v>
          </cell>
          <cell r="O23">
            <v>0.114</v>
          </cell>
          <cell r="P23">
            <v>0.108</v>
          </cell>
          <cell r="Q23">
            <v>0.194</v>
          </cell>
          <cell r="R23">
            <v>0.151</v>
          </cell>
          <cell r="S23">
            <v>0.151</v>
          </cell>
          <cell r="T23">
            <v>0.119</v>
          </cell>
          <cell r="U23">
            <v>0.154</v>
          </cell>
          <cell r="V23">
            <v>0.178</v>
          </cell>
          <cell r="W23">
            <v>0.138</v>
          </cell>
          <cell r="X23">
            <v>0.106</v>
          </cell>
          <cell r="Y23">
            <v>0.12</v>
          </cell>
          <cell r="Z23">
            <v>0.151</v>
          </cell>
          <cell r="AA23">
            <v>0.123</v>
          </cell>
          <cell r="AB23">
            <v>0.119</v>
          </cell>
          <cell r="AC23">
            <v>0.159</v>
          </cell>
          <cell r="AD23">
            <v>0.227</v>
          </cell>
          <cell r="AF23">
            <v>0.148</v>
          </cell>
          <cell r="AG23">
            <v>0.093</v>
          </cell>
          <cell r="AH23">
            <v>0.163</v>
          </cell>
          <cell r="AI23">
            <v>0.201</v>
          </cell>
          <cell r="AJ23">
            <v>0.077</v>
          </cell>
          <cell r="AK23">
            <v>0.186</v>
          </cell>
          <cell r="AL23">
            <v>0.181</v>
          </cell>
          <cell r="AM23">
            <v>0.143</v>
          </cell>
          <cell r="AN23">
            <v>0.174</v>
          </cell>
          <cell r="AO23">
            <v>0.182</v>
          </cell>
          <cell r="AP23">
            <v>0.214</v>
          </cell>
          <cell r="AQ23">
            <v>0.132</v>
          </cell>
          <cell r="AR23">
            <v>0.114</v>
          </cell>
          <cell r="AS23">
            <v>0.12</v>
          </cell>
          <cell r="AT23">
            <v>0.169</v>
          </cell>
          <cell r="AU23">
            <v>0.13</v>
          </cell>
          <cell r="AV23">
            <v>0.111</v>
          </cell>
          <cell r="AW23">
            <v>0.196</v>
          </cell>
          <cell r="AX23">
            <v>0.183</v>
          </cell>
        </row>
        <row r="24">
          <cell r="A24" t="str">
            <v>FeO</v>
          </cell>
          <cell r="B24">
            <v>4.543</v>
          </cell>
          <cell r="C24">
            <v>3.975</v>
          </cell>
          <cell r="D24">
            <v>4.326</v>
          </cell>
          <cell r="E24">
            <v>4.326</v>
          </cell>
          <cell r="F24">
            <v>4.921</v>
          </cell>
          <cell r="G24">
            <v>4.783</v>
          </cell>
          <cell r="H24">
            <v>4.195</v>
          </cell>
          <cell r="I24">
            <v>5.359</v>
          </cell>
          <cell r="N24">
            <v>4.788</v>
          </cell>
          <cell r="O24">
            <v>4.326</v>
          </cell>
          <cell r="P24">
            <v>4.133</v>
          </cell>
          <cell r="Q24">
            <v>4.018</v>
          </cell>
          <cell r="R24">
            <v>4.257</v>
          </cell>
          <cell r="S24">
            <v>3.94</v>
          </cell>
          <cell r="T24">
            <v>4.019</v>
          </cell>
          <cell r="U24">
            <v>4.311</v>
          </cell>
          <cell r="V24">
            <v>4.945</v>
          </cell>
          <cell r="W24">
            <v>4.196</v>
          </cell>
          <cell r="X24">
            <v>4.667</v>
          </cell>
          <cell r="Y24">
            <v>4.433</v>
          </cell>
          <cell r="Z24">
            <v>4.415</v>
          </cell>
          <cell r="AA24">
            <v>4.123</v>
          </cell>
          <cell r="AB24">
            <v>4.055</v>
          </cell>
          <cell r="AC24">
            <v>3.629</v>
          </cell>
          <cell r="AD24">
            <v>4.11</v>
          </cell>
          <cell r="AF24">
            <v>4.2</v>
          </cell>
          <cell r="AG24">
            <v>4.323</v>
          </cell>
          <cell r="AH24">
            <v>5.253</v>
          </cell>
          <cell r="AI24">
            <v>4.211</v>
          </cell>
          <cell r="AJ24">
            <v>4.121</v>
          </cell>
          <cell r="AK24">
            <v>4.778</v>
          </cell>
          <cell r="AL24">
            <v>4.81</v>
          </cell>
          <cell r="AM24">
            <v>4.665</v>
          </cell>
          <cell r="AN24">
            <v>4.756</v>
          </cell>
          <cell r="AO24">
            <v>4.187</v>
          </cell>
          <cell r="AP24">
            <v>4.597</v>
          </cell>
          <cell r="AQ24">
            <v>4.661</v>
          </cell>
          <cell r="AR24">
            <v>4.303</v>
          </cell>
          <cell r="AS24">
            <v>4.224</v>
          </cell>
          <cell r="AT24">
            <v>4.157</v>
          </cell>
          <cell r="AU24">
            <v>4.763</v>
          </cell>
          <cell r="AV24">
            <v>4.258</v>
          </cell>
          <cell r="AW24">
            <v>4.366</v>
          </cell>
          <cell r="AX24">
            <v>4.783</v>
          </cell>
        </row>
        <row r="26">
          <cell r="A26" t="str">
            <v>Total</v>
          </cell>
          <cell r="B26">
            <v>98.819</v>
          </cell>
          <cell r="C26">
            <v>99.087</v>
          </cell>
          <cell r="D26">
            <v>100.252</v>
          </cell>
          <cell r="E26">
            <v>100.147</v>
          </cell>
          <cell r="F26">
            <v>100.961</v>
          </cell>
          <cell r="G26">
            <v>100.754</v>
          </cell>
          <cell r="H26">
            <v>100.901</v>
          </cell>
          <cell r="I26">
            <v>101.242</v>
          </cell>
          <cell r="N26">
            <v>99.458</v>
          </cell>
          <cell r="O26">
            <v>99.86</v>
          </cell>
          <cell r="P26">
            <v>99.351</v>
          </cell>
          <cell r="Q26">
            <v>100.318</v>
          </cell>
          <cell r="R26">
            <v>99.951</v>
          </cell>
          <cell r="S26">
            <v>99.839</v>
          </cell>
          <cell r="T26">
            <v>99.929</v>
          </cell>
          <cell r="U26">
            <v>98.884</v>
          </cell>
          <cell r="V26">
            <v>99.978</v>
          </cell>
          <cell r="W26">
            <v>99.65</v>
          </cell>
          <cell r="X26">
            <v>99.538</v>
          </cell>
          <cell r="Y26">
            <v>99.965</v>
          </cell>
          <cell r="Z26">
            <v>99.672</v>
          </cell>
          <cell r="AA26">
            <v>100.678</v>
          </cell>
          <cell r="AB26">
            <v>99.782</v>
          </cell>
          <cell r="AC26">
            <v>99.829</v>
          </cell>
          <cell r="AD26">
            <v>100.288</v>
          </cell>
          <cell r="AF26">
            <v>99.92</v>
          </cell>
          <cell r="AG26">
            <v>99.218</v>
          </cell>
          <cell r="AH26">
            <v>98.892</v>
          </cell>
          <cell r="AI26">
            <v>98.941</v>
          </cell>
          <cell r="AJ26">
            <v>99.334</v>
          </cell>
          <cell r="AK26">
            <v>99.581</v>
          </cell>
          <cell r="AL26">
            <v>99.285</v>
          </cell>
          <cell r="AM26">
            <v>99.112</v>
          </cell>
          <cell r="AN26">
            <v>98.969</v>
          </cell>
          <cell r="AO26">
            <v>99.195</v>
          </cell>
          <cell r="AP26">
            <v>99.465</v>
          </cell>
          <cell r="AQ26">
            <v>99.059</v>
          </cell>
          <cell r="AR26">
            <v>99.607</v>
          </cell>
          <cell r="AS26">
            <v>99.491</v>
          </cell>
          <cell r="AT26">
            <v>99.762</v>
          </cell>
          <cell r="AU26">
            <v>99.436</v>
          </cell>
          <cell r="AV26">
            <v>99.06</v>
          </cell>
          <cell r="AW26">
            <v>99.47</v>
          </cell>
          <cell r="AX26">
            <v>99.761</v>
          </cell>
        </row>
        <row r="92">
          <cell r="A92" t="str">
            <v>Na</v>
          </cell>
          <cell r="B92">
            <v>0.01214025530463482</v>
          </cell>
          <cell r="C92">
            <v>0.013169138358363126</v>
          </cell>
          <cell r="D92">
            <v>0.008492417703000198</v>
          </cell>
          <cell r="E92">
            <v>0.013657154949333712</v>
          </cell>
          <cell r="F92">
            <v>0.010325525119786192</v>
          </cell>
          <cell r="G92">
            <v>0.010940525655200784</v>
          </cell>
          <cell r="H92">
            <v>0.012434661616299265</v>
          </cell>
          <cell r="I92">
            <v>0.015343703598614648</v>
          </cell>
          <cell r="N92">
            <v>0.012339627997990836</v>
          </cell>
          <cell r="O92">
            <v>0.012368675473789857</v>
          </cell>
          <cell r="P92">
            <v>0.014823865428595403</v>
          </cell>
          <cell r="Q92">
            <v>0.011384272846425396</v>
          </cell>
          <cell r="R92">
            <v>0.012340176250235792</v>
          </cell>
          <cell r="S92">
            <v>0.009814112105961156</v>
          </cell>
          <cell r="T92">
            <v>0.012899533552610832</v>
          </cell>
          <cell r="U92">
            <v>0.012964141100938896</v>
          </cell>
          <cell r="V92">
            <v>0.012272614585771568</v>
          </cell>
          <cell r="W92">
            <v>0.01448945462535023</v>
          </cell>
          <cell r="X92">
            <v>0.012826698353007579</v>
          </cell>
          <cell r="Y92">
            <v>0.014031025877414043</v>
          </cell>
          <cell r="Z92">
            <v>0.01349899671066075</v>
          </cell>
          <cell r="AA92">
            <v>0.012747964201225693</v>
          </cell>
          <cell r="AB92">
            <v>0.012792913690180294</v>
          </cell>
          <cell r="AC92">
            <v>0.012214543778021957</v>
          </cell>
          <cell r="AD92">
            <v>0.005857375167967879</v>
          </cell>
          <cell r="AF92">
            <v>0.011208702425261929</v>
          </cell>
          <cell r="AG92">
            <v>0.014343765449719346</v>
          </cell>
          <cell r="AH92">
            <v>0.01614978357210897</v>
          </cell>
          <cell r="AI92">
            <v>0.014034005452719607</v>
          </cell>
          <cell r="AJ92">
            <v>0.014477160201495434</v>
          </cell>
          <cell r="AK92">
            <v>0.015148763564947976</v>
          </cell>
          <cell r="AL92">
            <v>0.011000291962194238</v>
          </cell>
          <cell r="AM92">
            <v>0.012679967517610274</v>
          </cell>
          <cell r="AN92">
            <v>0.010204615880656716</v>
          </cell>
          <cell r="AO92">
            <v>0.01154752949006858</v>
          </cell>
          <cell r="AP92">
            <v>0.009396645972957094</v>
          </cell>
          <cell r="AQ92">
            <v>0.008724449148411802</v>
          </cell>
          <cell r="AR92">
            <v>0.014432237208363828</v>
          </cell>
          <cell r="AS92">
            <v>0.014229394878759011</v>
          </cell>
          <cell r="AT92">
            <v>0.013775938534861856</v>
          </cell>
          <cell r="AU92">
            <v>0.013472197289863447</v>
          </cell>
          <cell r="AV92">
            <v>0.012596545543566018</v>
          </cell>
          <cell r="AW92">
            <v>0.01173225344800106</v>
          </cell>
          <cell r="AX92">
            <v>0.011993706696235258</v>
          </cell>
        </row>
        <row r="93">
          <cell r="A93" t="str">
            <v>Mg</v>
          </cell>
          <cell r="B93">
            <v>0.9249907361591446</v>
          </cell>
          <cell r="C93">
            <v>0.9235057993672717</v>
          </cell>
          <cell r="D93">
            <v>0.9985579757332894</v>
          </cell>
          <cell r="E93">
            <v>0.932026200918625</v>
          </cell>
          <cell r="F93">
            <v>0.9935735016653277</v>
          </cell>
          <cell r="G93">
            <v>0.912972904637142</v>
          </cell>
          <cell r="H93">
            <v>0.9323421992053657</v>
          </cell>
          <cell r="I93">
            <v>0.9073926007111378</v>
          </cell>
          <cell r="N93">
            <v>0.9432688788745899</v>
          </cell>
          <cell r="O93">
            <v>0.9169905904922558</v>
          </cell>
          <cell r="P93">
            <v>0.942368160351731</v>
          </cell>
          <cell r="Q93">
            <v>0.9388080028232432</v>
          </cell>
          <cell r="R93">
            <v>0.9330408041885961</v>
          </cell>
          <cell r="S93">
            <v>0.9346637131761715</v>
          </cell>
          <cell r="T93">
            <v>0.9362733486740193</v>
          </cell>
          <cell r="U93">
            <v>0.9448183617436244</v>
          </cell>
          <cell r="V93">
            <v>0.9320180929974476</v>
          </cell>
          <cell r="W93">
            <v>0.940549507243981</v>
          </cell>
          <cell r="X93">
            <v>0.9085269034197957</v>
          </cell>
          <cell r="Y93">
            <v>0.9269223421936978</v>
          </cell>
          <cell r="Z93">
            <v>0.924888476467504</v>
          </cell>
          <cell r="AA93">
            <v>0.9204466254255937</v>
          </cell>
          <cell r="AB93">
            <v>0.935914483841302</v>
          </cell>
          <cell r="AC93">
            <v>0.9433386680614246</v>
          </cell>
          <cell r="AD93">
            <v>1.0937974332887295</v>
          </cell>
          <cell r="AF93">
            <v>0.9375419062995425</v>
          </cell>
          <cell r="AG93">
            <v>0.9414808877078076</v>
          </cell>
          <cell r="AH93">
            <v>0.8903119249092667</v>
          </cell>
          <cell r="AI93">
            <v>0.9393250483767411</v>
          </cell>
          <cell r="AJ93">
            <v>0.935136567065544</v>
          </cell>
          <cell r="AK93">
            <v>0.9312689261246977</v>
          </cell>
          <cell r="AL93">
            <v>0.9440180656075505</v>
          </cell>
          <cell r="AM93">
            <v>0.9268544039831917</v>
          </cell>
          <cell r="AN93">
            <v>0.9396213860648414</v>
          </cell>
          <cell r="AO93">
            <v>0.9962695793209433</v>
          </cell>
          <cell r="AP93">
            <v>1.0214877309482957</v>
          </cell>
          <cell r="AQ93">
            <v>1.025630729250826</v>
          </cell>
          <cell r="AR93">
            <v>0.9366408726020707</v>
          </cell>
          <cell r="AS93">
            <v>0.9444992156875096</v>
          </cell>
          <cell r="AT93">
            <v>0.9373211259502044</v>
          </cell>
          <cell r="AU93">
            <v>0.955278927124816</v>
          </cell>
          <cell r="AV93">
            <v>0.9390365024631369</v>
          </cell>
          <cell r="AW93">
            <v>0.9950006879434277</v>
          </cell>
          <cell r="AX93">
            <v>0.971813669614625</v>
          </cell>
        </row>
        <row r="94">
          <cell r="A94" t="str">
            <v>Al</v>
          </cell>
          <cell r="B94">
            <v>0.19035196383661643</v>
          </cell>
          <cell r="C94">
            <v>0.18043905860473458</v>
          </cell>
          <cell r="D94">
            <v>0.08852642845762915</v>
          </cell>
          <cell r="E94">
            <v>0.1852486101052208</v>
          </cell>
          <cell r="F94">
            <v>0.08422451947347696</v>
          </cell>
          <cell r="G94">
            <v>0.17512691245480594</v>
          </cell>
          <cell r="H94">
            <v>0.1624679872695295</v>
          </cell>
          <cell r="I94">
            <v>0.22533033066648836</v>
          </cell>
          <cell r="N94">
            <v>0.15428488562429418</v>
          </cell>
          <cell r="O94">
            <v>0.1641184378543622</v>
          </cell>
          <cell r="P94">
            <v>0.1709061492488891</v>
          </cell>
          <cell r="Q94">
            <v>0.14421206142398543</v>
          </cell>
          <cell r="R94">
            <v>0.16901255087854067</v>
          </cell>
          <cell r="S94">
            <v>0.15107330954545437</v>
          </cell>
          <cell r="T94">
            <v>0.1500969680509472</v>
          </cell>
          <cell r="U94">
            <v>0.17492931354202068</v>
          </cell>
          <cell r="V94">
            <v>0.2080259457485344</v>
          </cell>
          <cell r="W94">
            <v>0.1517066999190062</v>
          </cell>
          <cell r="X94">
            <v>0.21697871008185074</v>
          </cell>
          <cell r="Y94">
            <v>0.19719570335972822</v>
          </cell>
          <cell r="Z94">
            <v>0.18043728353034097</v>
          </cell>
          <cell r="AA94">
            <v>0.17060731777368857</v>
          </cell>
          <cell r="AB94">
            <v>0.17443185289570307</v>
          </cell>
          <cell r="AC94">
            <v>0.16978381808525791</v>
          </cell>
          <cell r="AD94">
            <v>0.08095915906433805</v>
          </cell>
          <cell r="AF94">
            <v>0.1540086639921399</v>
          </cell>
          <cell r="AG94">
            <v>0.18089990213998802</v>
          </cell>
          <cell r="AH94">
            <v>0.2706605027906898</v>
          </cell>
          <cell r="AI94">
            <v>0.17421049424781454</v>
          </cell>
          <cell r="AJ94">
            <v>0.17578818877674332</v>
          </cell>
          <cell r="AK94">
            <v>0.18782635371548045</v>
          </cell>
          <cell r="AL94">
            <v>0.1477980615366346</v>
          </cell>
          <cell r="AM94">
            <v>0.1570127080201796</v>
          </cell>
          <cell r="AN94">
            <v>0.15325446179751942</v>
          </cell>
          <cell r="AO94">
            <v>0.09585957543436649</v>
          </cell>
          <cell r="AP94">
            <v>0.07902198091119358</v>
          </cell>
          <cell r="AQ94">
            <v>0.08144674409109655</v>
          </cell>
          <cell r="AR94">
            <v>0.16681386160335362</v>
          </cell>
          <cell r="AS94">
            <v>0.18052244413092788</v>
          </cell>
          <cell r="AT94">
            <v>0.17769938996617382</v>
          </cell>
          <cell r="AU94">
            <v>0.1542607352790333</v>
          </cell>
          <cell r="AV94">
            <v>0.1477763455467747</v>
          </cell>
          <cell r="AW94">
            <v>0.14594114884941115</v>
          </cell>
          <cell r="AX94">
            <v>0.16116478158986897</v>
          </cell>
        </row>
        <row r="95">
          <cell r="A95" t="str">
            <v>Si</v>
          </cell>
          <cell r="B95">
            <v>1.876582688711192</v>
          </cell>
          <cell r="C95">
            <v>1.8780251066304121</v>
          </cell>
          <cell r="D95">
            <v>1.9293456135832419</v>
          </cell>
          <cell r="E95">
            <v>1.8753847662590564</v>
          </cell>
          <cell r="F95">
            <v>1.9205481041246217</v>
          </cell>
          <cell r="G95">
            <v>1.8648226033240125</v>
          </cell>
          <cell r="H95">
            <v>1.8667625793662908</v>
          </cell>
          <cell r="I95">
            <v>1.8298071703404384</v>
          </cell>
          <cell r="N95">
            <v>1.8793536608804353</v>
          </cell>
          <cell r="O95">
            <v>1.8621136415212745</v>
          </cell>
          <cell r="P95">
            <v>1.859978956027132</v>
          </cell>
          <cell r="Q95">
            <v>1.8759484951617453</v>
          </cell>
          <cell r="R95">
            <v>1.853385991339603</v>
          </cell>
          <cell r="S95">
            <v>1.8749745604608106</v>
          </cell>
          <cell r="T95">
            <v>1.8633539172825342</v>
          </cell>
          <cell r="U95">
            <v>1.8753711048365538</v>
          </cell>
          <cell r="V95">
            <v>1.8480843970955905</v>
          </cell>
          <cell r="W95">
            <v>1.8888542243413198</v>
          </cell>
          <cell r="X95">
            <v>1.8288245092529007</v>
          </cell>
          <cell r="Y95">
            <v>1.8588585935255393</v>
          </cell>
          <cell r="Z95">
            <v>1.8579215838735819</v>
          </cell>
          <cell r="AA95">
            <v>1.8603199891276787</v>
          </cell>
          <cell r="AB95">
            <v>1.8572899219662924</v>
          </cell>
          <cell r="AC95">
            <v>1.8564901105936646</v>
          </cell>
          <cell r="AD95">
            <v>1.9364853424571349</v>
          </cell>
          <cell r="AF95">
            <v>1.8718315721540297</v>
          </cell>
          <cell r="AG95">
            <v>1.8493619827463295</v>
          </cell>
          <cell r="AH95">
            <v>1.8076158850584818</v>
          </cell>
          <cell r="AI95">
            <v>1.8754468004275118</v>
          </cell>
          <cell r="AJ95">
            <v>1.8612548976923216</v>
          </cell>
          <cell r="AK95">
            <v>1.8593284843118643</v>
          </cell>
          <cell r="AL95">
            <v>1.887033455076736</v>
          </cell>
          <cell r="AM95">
            <v>1.8910973565439426</v>
          </cell>
          <cell r="AN95">
            <v>1.907891295154866</v>
          </cell>
          <cell r="AO95">
            <v>1.9270578128716733</v>
          </cell>
          <cell r="AP95">
            <v>1.926419289532442</v>
          </cell>
          <cell r="AQ95">
            <v>1.9308074944366822</v>
          </cell>
          <cell r="AR95">
            <v>1.8764602944307558</v>
          </cell>
          <cell r="AS95">
            <v>1.864044507059899</v>
          </cell>
          <cell r="AT95">
            <v>1.8633029293014283</v>
          </cell>
          <cell r="AU95">
            <v>1.8949679108065582</v>
          </cell>
          <cell r="AV95">
            <v>1.8951058087085364</v>
          </cell>
          <cell r="AW95">
            <v>1.897312557480878</v>
          </cell>
          <cell r="AX95">
            <v>1.8770726438710625</v>
          </cell>
        </row>
        <row r="98">
          <cell r="A98" t="str">
            <v>K</v>
          </cell>
          <cell r="B98">
            <v>0.0005168723104401258</v>
          </cell>
          <cell r="C98">
            <v>0</v>
          </cell>
          <cell r="D98">
            <v>0.0003232627774621082</v>
          </cell>
          <cell r="E98">
            <v>0</v>
          </cell>
          <cell r="F98">
            <v>0.0006426731428708811</v>
          </cell>
          <cell r="G98">
            <v>0.0010613365239323309</v>
          </cell>
          <cell r="H98">
            <v>0.0010571910758543298</v>
          </cell>
          <cell r="I98">
            <v>0.0010095826624446063</v>
          </cell>
          <cell r="N98">
            <v>4.666212388339905E-05</v>
          </cell>
          <cell r="O98">
            <v>0.0004650469811089905</v>
          </cell>
          <cell r="P98">
            <v>0</v>
          </cell>
          <cell r="Q98">
            <v>0</v>
          </cell>
          <cell r="R98">
            <v>0.0001855901781459423</v>
          </cell>
          <cell r="S98">
            <v>0</v>
          </cell>
          <cell r="T98">
            <v>0.00027828247069251966</v>
          </cell>
          <cell r="U98">
            <v>0.001546671149199463</v>
          </cell>
          <cell r="V98">
            <v>0</v>
          </cell>
          <cell r="W98">
            <v>0.00037204874894270466</v>
          </cell>
          <cell r="X98">
            <v>0.00018651251630704793</v>
          </cell>
          <cell r="Y98">
            <v>0</v>
          </cell>
          <cell r="Z98">
            <v>0.0012555776367231875</v>
          </cell>
          <cell r="AA98">
            <v>0.0003226109994667074</v>
          </cell>
          <cell r="AB98">
            <v>0</v>
          </cell>
          <cell r="AC98">
            <v>0.000185824435421554</v>
          </cell>
          <cell r="AD98">
            <v>0</v>
          </cell>
          <cell r="AF98">
            <v>4.638418161763893E-05</v>
          </cell>
          <cell r="AG98">
            <v>0.000233611110166286</v>
          </cell>
          <cell r="AH98">
            <v>9.403725568535194E-05</v>
          </cell>
          <cell r="AI98">
            <v>0</v>
          </cell>
          <cell r="AJ98">
            <v>0</v>
          </cell>
          <cell r="AK98">
            <v>0</v>
          </cell>
          <cell r="AL98">
            <v>0.00023348242837080915</v>
          </cell>
          <cell r="AM98">
            <v>0</v>
          </cell>
          <cell r="AN98">
            <v>0</v>
          </cell>
          <cell r="AO98">
            <v>0</v>
          </cell>
          <cell r="AP98">
            <v>4.648714845410716E-05</v>
          </cell>
          <cell r="AQ98">
            <v>0</v>
          </cell>
          <cell r="AR98">
            <v>0.00023274758243006167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0.0005115377829017218</v>
          </cell>
          <cell r="AX98">
            <v>0.00037136944878566757</v>
          </cell>
        </row>
        <row r="99">
          <cell r="A99" t="str">
            <v>Ca</v>
          </cell>
          <cell r="B99">
            <v>0.8304585905482108</v>
          </cell>
          <cell r="C99">
            <v>0.8513219186173268</v>
          </cell>
          <cell r="D99">
            <v>0.8264561891879503</v>
          </cell>
          <cell r="E99">
            <v>0.8354931899285036</v>
          </cell>
          <cell r="F99">
            <v>0.827931478392347</v>
          </cell>
          <cell r="G99">
            <v>0.8682990564707981</v>
          </cell>
          <cell r="H99">
            <v>0.8726282544839951</v>
          </cell>
          <cell r="I99">
            <v>0.8367546553991488</v>
          </cell>
          <cell r="N99">
            <v>0.8453056161254093</v>
          </cell>
          <cell r="O99">
            <v>0.8883844970957346</v>
          </cell>
          <cell r="P99">
            <v>0.8495424295638757</v>
          </cell>
          <cell r="Q99">
            <v>0.881237530613437</v>
          </cell>
          <cell r="R99">
            <v>0.8777258801244472</v>
          </cell>
          <cell r="S99">
            <v>0.8860620555984188</v>
          </cell>
          <cell r="T99">
            <v>0.8936449026882224</v>
          </cell>
          <cell r="U99">
            <v>0.8338561176179541</v>
          </cell>
          <cell r="V99">
            <v>0.8252804294661702</v>
          </cell>
          <cell r="W99">
            <v>0.8599379413231464</v>
          </cell>
          <cell r="X99">
            <v>0.868616787901992</v>
          </cell>
          <cell r="Y99">
            <v>0.8438894175239134</v>
          </cell>
          <cell r="Z99">
            <v>0.8476151001528638</v>
          </cell>
          <cell r="AA99">
            <v>0.8867584319466154</v>
          </cell>
          <cell r="AB99">
            <v>0.855900623244806</v>
          </cell>
          <cell r="AC99">
            <v>0.8582723771569273</v>
          </cell>
          <cell r="AD99">
            <v>0.73286203536162</v>
          </cell>
          <cell r="AF99">
            <v>0.8705000489395861</v>
          </cell>
          <cell r="AG99">
            <v>0.8500435876668085</v>
          </cell>
          <cell r="AH99">
            <v>0.8206470227923287</v>
          </cell>
          <cell r="AI99">
            <v>0.8343718164659628</v>
          </cell>
          <cell r="AJ99">
            <v>0.8537337142223173</v>
          </cell>
          <cell r="AK99">
            <v>0.8408758075536364</v>
          </cell>
          <cell r="AL99">
            <v>0.8321626453730754</v>
          </cell>
          <cell r="AM99">
            <v>0.8511080649046681</v>
          </cell>
          <cell r="AN99">
            <v>0.8202283001864175</v>
          </cell>
          <cell r="AO99">
            <v>0.8200382282744396</v>
          </cell>
          <cell r="AP99">
            <v>0.8089501598575</v>
          </cell>
          <cell r="AQ99">
            <v>0.7980733311799199</v>
          </cell>
          <cell r="AR99">
            <v>0.8526483320053984</v>
          </cell>
          <cell r="AS99">
            <v>0.837524550959559</v>
          </cell>
          <cell r="AT99">
            <v>0.8492518459864649</v>
          </cell>
          <cell r="AU99">
            <v>0.8135919515647079</v>
          </cell>
          <cell r="AV99">
            <v>0.8558698886890829</v>
          </cell>
          <cell r="AW99">
            <v>0.7863078875608623</v>
          </cell>
          <cell r="AX99">
            <v>0.8095566198925354</v>
          </cell>
        </row>
        <row r="100">
          <cell r="A100" t="str">
            <v>Ti</v>
          </cell>
          <cell r="B100">
            <v>0.009555906365418868</v>
          </cell>
          <cell r="C100">
            <v>0.010740119794379863</v>
          </cell>
          <cell r="D100">
            <v>0.0052538440529621795</v>
          </cell>
          <cell r="E100">
            <v>0.009966100523058635</v>
          </cell>
          <cell r="F100">
            <v>0.007089663385726143</v>
          </cell>
          <cell r="G100">
            <v>0.012920552712212652</v>
          </cell>
          <cell r="H100">
            <v>0.00921227254585728</v>
          </cell>
          <cell r="I100">
            <v>0.011875336698379845</v>
          </cell>
          <cell r="N100">
            <v>0.010727322026833047</v>
          </cell>
          <cell r="O100">
            <v>0.009457538833015732</v>
          </cell>
          <cell r="P100">
            <v>0.011334080314300922</v>
          </cell>
          <cell r="Q100">
            <v>0.008858241871954688</v>
          </cell>
          <cell r="R100">
            <v>0.01132289674898585</v>
          </cell>
          <cell r="S100">
            <v>0.009091764756084997</v>
          </cell>
          <cell r="T100">
            <v>0.009295563582911422</v>
          </cell>
          <cell r="U100">
            <v>0.01124451330117959</v>
          </cell>
          <cell r="V100">
            <v>0.01258402496273965</v>
          </cell>
          <cell r="W100">
            <v>0.008333849509038097</v>
          </cell>
          <cell r="X100">
            <v>0.012093802588189408</v>
          </cell>
          <cell r="Y100">
            <v>0.01072003759095455</v>
          </cell>
          <cell r="Z100">
            <v>0.009374931915150876</v>
          </cell>
          <cell r="AA100">
            <v>0.009644321786297988</v>
          </cell>
          <cell r="AB100">
            <v>0.010937994048020346</v>
          </cell>
          <cell r="AC100">
            <v>0.007914124573807671</v>
          </cell>
          <cell r="AD100">
            <v>0.004246169242082042</v>
          </cell>
          <cell r="AF100">
            <v>0.008749476831502085</v>
          </cell>
          <cell r="AG100">
            <v>0.01019031060453059</v>
          </cell>
          <cell r="AH100">
            <v>0.020149606551233244</v>
          </cell>
          <cell r="AI100">
            <v>0.010637756286982405</v>
          </cell>
          <cell r="AJ100">
            <v>0.010734744493590789</v>
          </cell>
          <cell r="AK100">
            <v>0.010707840983849762</v>
          </cell>
          <cell r="AL100">
            <v>0.009881909096746395</v>
          </cell>
          <cell r="AM100">
            <v>0.008841419744020189</v>
          </cell>
          <cell r="AN100">
            <v>0.012150636722251222</v>
          </cell>
          <cell r="AO100">
            <v>0.0073364612672654405</v>
          </cell>
          <cell r="AP100">
            <v>0.005151728473564176</v>
          </cell>
          <cell r="AQ100">
            <v>0.005172072994332936</v>
          </cell>
          <cell r="AR100">
            <v>0.010701434310761884</v>
          </cell>
          <cell r="AS100">
            <v>0.011806814006334064</v>
          </cell>
          <cell r="AT100">
            <v>0.011782268967527034</v>
          </cell>
          <cell r="AU100">
            <v>0.011385682431156868</v>
          </cell>
          <cell r="AV100">
            <v>0.009384929271462778</v>
          </cell>
          <cell r="AW100">
            <v>0.0085526723438341</v>
          </cell>
          <cell r="AX100">
            <v>0.00996046877550458</v>
          </cell>
        </row>
        <row r="102">
          <cell r="A102" t="str">
            <v>Mn</v>
          </cell>
          <cell r="B102">
            <v>0.004305235046727561</v>
          </cell>
          <cell r="C102">
            <v>0.0032963276960621614</v>
          </cell>
          <cell r="D102">
            <v>0.004384508296623266</v>
          </cell>
          <cell r="E102">
            <v>0.002706325696058031</v>
          </cell>
          <cell r="F102">
            <v>0.004754599196451993</v>
          </cell>
          <cell r="G102">
            <v>0.00330884351141307</v>
          </cell>
          <cell r="H102">
            <v>0.004974397145974582</v>
          </cell>
          <cell r="I102">
            <v>0.004204607765914107</v>
          </cell>
          <cell r="N102">
            <v>0.005669474297772967</v>
          </cell>
          <cell r="O102">
            <v>0.0035198882812943815</v>
          </cell>
          <cell r="P102">
            <v>0.0033463997202181346</v>
          </cell>
          <cell r="Q102">
            <v>0.005955673670315737</v>
          </cell>
          <cell r="R102">
            <v>0.004651565527345082</v>
          </cell>
          <cell r="S102">
            <v>0.004657491207754331</v>
          </cell>
          <cell r="T102">
            <v>0.0036644496620881657</v>
          </cell>
          <cell r="U102">
            <v>0.004792167220629025</v>
          </cell>
          <cell r="V102">
            <v>0.005484622384063542</v>
          </cell>
          <cell r="W102">
            <v>0.004261045254201387</v>
          </cell>
          <cell r="X102">
            <v>0.0032815653247127412</v>
          </cell>
          <cell r="Y102">
            <v>0.003696208635369509</v>
          </cell>
          <cell r="Z102">
            <v>0.0046621254304095834</v>
          </cell>
          <cell r="AA102">
            <v>0.0037636864956277494</v>
          </cell>
          <cell r="AB102">
            <v>0.0036743179841310673</v>
          </cell>
          <cell r="AC102">
            <v>0.004904188489633155</v>
          </cell>
          <cell r="AD102">
            <v>0.006914941254467591</v>
          </cell>
          <cell r="AF102">
            <v>0.004557837241038982</v>
          </cell>
          <cell r="AG102">
            <v>0.0028849190813164615</v>
          </cell>
          <cell r="AH102">
            <v>0.005088441125046866</v>
          </cell>
          <cell r="AI102">
            <v>0.00625533184998752</v>
          </cell>
          <cell r="AJ102">
            <v>0.0023871670984134366</v>
          </cell>
          <cell r="AK102">
            <v>0.005751951829514012</v>
          </cell>
          <cell r="AL102">
            <v>0.005611642178779924</v>
          </cell>
          <cell r="AM102">
            <v>0.004450133691008876</v>
          </cell>
          <cell r="AN102">
            <v>0.005424363121515282</v>
          </cell>
          <cell r="AO102">
            <v>0.005632636766926706</v>
          </cell>
          <cell r="AP102">
            <v>0.00660501607937124</v>
          </cell>
          <cell r="AQ102">
            <v>0.004090211048550831</v>
          </cell>
          <cell r="AR102">
            <v>0.003523280533685134</v>
          </cell>
          <cell r="AS102">
            <v>0.0037111670391704707</v>
          </cell>
          <cell r="AT102">
            <v>0.005215694815732643</v>
          </cell>
          <cell r="AU102">
            <v>0.004026864975485398</v>
          </cell>
          <cell r="AV102">
            <v>0.003450961035533453</v>
          </cell>
          <cell r="AW102">
            <v>0.006051573351132175</v>
          </cell>
          <cell r="AX102">
            <v>0.005640199613849761</v>
          </cell>
        </row>
        <row r="103">
          <cell r="A103" t="str">
            <v>Fe2</v>
          </cell>
          <cell r="B103">
            <v>0.13993642420282762</v>
          </cell>
          <cell r="C103">
            <v>0.12204834705008183</v>
          </cell>
          <cell r="D103">
            <v>0.13096089325308727</v>
          </cell>
          <cell r="E103">
            <v>0.1313572835867515</v>
          </cell>
          <cell r="F103">
            <v>0.1480856357249753</v>
          </cell>
          <cell r="G103">
            <v>0.14468486662290228</v>
          </cell>
          <cell r="H103">
            <v>0.1264023275584613</v>
          </cell>
          <cell r="I103">
            <v>0.16121313130874798</v>
          </cell>
          <cell r="N103">
            <v>0.14645901114936383</v>
          </cell>
          <cell r="O103">
            <v>0.13188056469160508</v>
          </cell>
          <cell r="P103">
            <v>0.12644152344384543</v>
          </cell>
          <cell r="Q103">
            <v>0.12178936067191005</v>
          </cell>
          <cell r="R103">
            <v>0.12947803535501423</v>
          </cell>
          <cell r="S103">
            <v>0.11998903844350571</v>
          </cell>
          <cell r="T103">
            <v>0.12219405014724469</v>
          </cell>
          <cell r="U103">
            <v>0.13245230514116943</v>
          </cell>
          <cell r="V103">
            <v>0.15043998456706437</v>
          </cell>
          <cell r="W103">
            <v>0.12792127945597115</v>
          </cell>
          <cell r="X103">
            <v>0.14265376700491583</v>
          </cell>
          <cell r="Y103">
            <v>0.13481655253287803</v>
          </cell>
          <cell r="Z103">
            <v>0.13458850500632114</v>
          </cell>
          <cell r="AA103">
            <v>0.12456382018233451</v>
          </cell>
          <cell r="AB103">
            <v>0.12362061231575179</v>
          </cell>
          <cell r="AC103">
            <v>0.11051653302277048</v>
          </cell>
          <cell r="AD103">
            <v>0.12361600795172815</v>
          </cell>
          <cell r="AF103">
            <v>0.12770757032329727</v>
          </cell>
          <cell r="AG103">
            <v>0.13240554643228483</v>
          </cell>
          <cell r="AH103">
            <v>0.1619104221534796</v>
          </cell>
          <cell r="AI103">
            <v>0.129392705306534</v>
          </cell>
          <cell r="AJ103">
            <v>0.1261435253820234</v>
          </cell>
          <cell r="AK103">
            <v>0.14588770633646592</v>
          </cell>
          <cell r="AL103">
            <v>0.14724031135554252</v>
          </cell>
          <cell r="AM103">
            <v>0.14333720234634328</v>
          </cell>
          <cell r="AN103">
            <v>0.1463900661814028</v>
          </cell>
          <cell r="AO103">
            <v>0.12794212904063398</v>
          </cell>
          <cell r="AP103">
            <v>0.14008926748100678</v>
          </cell>
          <cell r="AQ103">
            <v>0.14260053143407575</v>
          </cell>
          <cell r="AR103">
            <v>0.1313058192957848</v>
          </cell>
          <cell r="AS103">
            <v>0.12898031124037793</v>
          </cell>
          <cell r="AT103">
            <v>0.12667057629792625</v>
          </cell>
          <cell r="AU103">
            <v>0.14567148634947352</v>
          </cell>
          <cell r="AV103">
            <v>0.13070523697747538</v>
          </cell>
          <cell r="AW103">
            <v>0.1330963717231783</v>
          </cell>
          <cell r="AX103">
            <v>0.14555060682176482</v>
          </cell>
        </row>
        <row r="106">
          <cell r="A106" t="str">
            <v>Sum</v>
          </cell>
          <cell r="B106">
            <v>4</v>
          </cell>
          <cell r="C106">
            <v>3.9999999999999996</v>
          </cell>
          <cell r="D106">
            <v>4.000000000000001</v>
          </cell>
          <cell r="E106">
            <v>4</v>
          </cell>
          <cell r="F106">
            <v>4</v>
          </cell>
          <cell r="G106">
            <v>4</v>
          </cell>
          <cell r="H106">
            <v>4</v>
          </cell>
          <cell r="I106">
            <v>4</v>
          </cell>
          <cell r="N106">
            <v>4.000000000000001</v>
          </cell>
          <cell r="O106">
            <v>4</v>
          </cell>
          <cell r="P106">
            <v>4</v>
          </cell>
          <cell r="Q106">
            <v>3.9999999999999996</v>
          </cell>
          <cell r="R106">
            <v>4</v>
          </cell>
          <cell r="S106">
            <v>4</v>
          </cell>
          <cell r="T106">
            <v>3.9999999999999987</v>
          </cell>
          <cell r="U106">
            <v>3.9999999999999996</v>
          </cell>
          <cell r="V106">
            <v>4.000000000000002</v>
          </cell>
          <cell r="W106">
            <v>4.000000000000001</v>
          </cell>
          <cell r="X106">
            <v>3.9999999999999996</v>
          </cell>
          <cell r="Y106">
            <v>4</v>
          </cell>
          <cell r="Z106">
            <v>4</v>
          </cell>
          <cell r="AA106">
            <v>3.9999999999999996</v>
          </cell>
          <cell r="AB106">
            <v>4.000000000000001</v>
          </cell>
          <cell r="AC106">
            <v>4.000000000000001</v>
          </cell>
          <cell r="AD106">
            <v>4</v>
          </cell>
          <cell r="AF106">
            <v>4</v>
          </cell>
          <cell r="AG106">
            <v>3.9999999999999996</v>
          </cell>
          <cell r="AH106">
            <v>3.9999999999999996</v>
          </cell>
          <cell r="AI106">
            <v>3.9999999999999987</v>
          </cell>
          <cell r="AJ106">
            <v>4</v>
          </cell>
          <cell r="AK106">
            <v>4</v>
          </cell>
          <cell r="AL106">
            <v>3.9999999999999996</v>
          </cell>
          <cell r="AM106">
            <v>4</v>
          </cell>
          <cell r="AN106">
            <v>4</v>
          </cell>
          <cell r="AO106">
            <v>3.9999999999999996</v>
          </cell>
          <cell r="AP106">
            <v>4</v>
          </cell>
          <cell r="AQ106">
            <v>3.999999999999999</v>
          </cell>
          <cell r="AR106">
            <v>4.000000000000001</v>
          </cell>
          <cell r="AS106">
            <v>4</v>
          </cell>
          <cell r="AT106">
            <v>3.9999999999999996</v>
          </cell>
          <cell r="AU106">
            <v>4</v>
          </cell>
          <cell r="AV106">
            <v>4</v>
          </cell>
          <cell r="AW106">
            <v>3.9999999999999996</v>
          </cell>
          <cell r="AX106">
            <v>3.9999999999999996</v>
          </cell>
        </row>
        <row r="112">
          <cell r="A112" t="str">
            <v>Mg#</v>
          </cell>
          <cell r="B112">
            <v>86.85953092272877</v>
          </cell>
          <cell r="C112">
            <v>88.3269223819458</v>
          </cell>
          <cell r="D112">
            <v>88.40560376201499</v>
          </cell>
          <cell r="E112">
            <v>87.64723305366633</v>
          </cell>
          <cell r="F112">
            <v>87.02890986678551</v>
          </cell>
          <cell r="G112">
            <v>86.32025683974018</v>
          </cell>
          <cell r="H112">
            <v>88.06111159366988</v>
          </cell>
          <cell r="I112">
            <v>84.91369393985732</v>
          </cell>
          <cell r="N112">
            <v>86.56003829119723</v>
          </cell>
          <cell r="O112">
            <v>87.42642849507219</v>
          </cell>
          <cell r="P112">
            <v>88.16987482796524</v>
          </cell>
          <cell r="Q112">
            <v>88.51690897377318</v>
          </cell>
          <cell r="R112">
            <v>87.81404803978536</v>
          </cell>
          <cell r="S112">
            <v>88.62288670282867</v>
          </cell>
          <cell r="T112">
            <v>88.45556790097427</v>
          </cell>
          <cell r="U112">
            <v>87.70482579608434</v>
          </cell>
          <cell r="V112">
            <v>86.10200360779343</v>
          </cell>
          <cell r="W112">
            <v>88.02762966958927</v>
          </cell>
          <cell r="X112">
            <v>86.42918662618872</v>
          </cell>
          <cell r="Y112">
            <v>87.30228748306365</v>
          </cell>
          <cell r="Z112">
            <v>87.2967032451147</v>
          </cell>
          <cell r="AA112">
            <v>88.08013635597008</v>
          </cell>
          <cell r="AB112">
            <v>88.33256087843384</v>
          </cell>
          <cell r="AC112">
            <v>89.51311974272441</v>
          </cell>
          <cell r="AD112">
            <v>89.8460125571004</v>
          </cell>
          <cell r="AF112">
            <v>88.01148715621353</v>
          </cell>
          <cell r="AG112">
            <v>87.67043309022637</v>
          </cell>
          <cell r="AH112">
            <v>84.61252770334629</v>
          </cell>
          <cell r="AI112">
            <v>87.89271490432444</v>
          </cell>
          <cell r="AJ112">
            <v>88.11402133332153</v>
          </cell>
          <cell r="AK112">
            <v>86.45622169144228</v>
          </cell>
          <cell r="AL112">
            <v>86.5072915393966</v>
          </cell>
          <cell r="AM112">
            <v>86.60639819088559</v>
          </cell>
          <cell r="AN112">
            <v>86.52039387995238</v>
          </cell>
          <cell r="AO112">
            <v>88.6193918735203</v>
          </cell>
          <cell r="AP112">
            <v>87.93973471664495</v>
          </cell>
          <cell r="AQ112">
            <v>87.7934672497573</v>
          </cell>
          <cell r="AR112">
            <v>87.70483393113561</v>
          </cell>
          <cell r="AS112">
            <v>87.98483734389445</v>
          </cell>
          <cell r="AT112">
            <v>88.09477780416132</v>
          </cell>
          <cell r="AU112">
            <v>86.7685697224296</v>
          </cell>
          <cell r="AV112">
            <v>87.78160819958062</v>
          </cell>
          <cell r="AW112">
            <v>88.20169146061659</v>
          </cell>
          <cell r="AX112">
            <v>86.97375512254881</v>
          </cell>
        </row>
        <row r="113">
          <cell r="A113" t="str">
            <v>Wo</v>
          </cell>
          <cell r="B113">
            <v>43.814753284359995</v>
          </cell>
          <cell r="C113">
            <v>44.880207743132765</v>
          </cell>
          <cell r="D113">
            <v>42.25290019594371</v>
          </cell>
          <cell r="E113">
            <v>43.99933925027504</v>
          </cell>
          <cell r="F113">
            <v>42.03571400868777</v>
          </cell>
          <cell r="G113">
            <v>45.08403532045035</v>
          </cell>
          <cell r="H113">
            <v>45.181762058394916</v>
          </cell>
          <cell r="I113">
            <v>43.915820908431975</v>
          </cell>
          <cell r="N113">
            <v>43.68428833087923</v>
          </cell>
          <cell r="O113">
            <v>45.85788644107763</v>
          </cell>
          <cell r="P113">
            <v>44.28501022558064</v>
          </cell>
          <cell r="Q113">
            <v>45.38169199075877</v>
          </cell>
          <cell r="R113">
            <v>45.237895571988</v>
          </cell>
          <cell r="S113">
            <v>45.656479370533496</v>
          </cell>
          <cell r="T113">
            <v>45.77835516928018</v>
          </cell>
          <cell r="U113">
            <v>43.631648322846004</v>
          </cell>
          <cell r="V113">
            <v>43.25962003831887</v>
          </cell>
          <cell r="W113">
            <v>44.59313675709758</v>
          </cell>
          <cell r="X113">
            <v>45.24523064318873</v>
          </cell>
          <cell r="Y113">
            <v>44.284051202372495</v>
          </cell>
          <cell r="Z113">
            <v>44.445420770132664</v>
          </cell>
          <cell r="AA113">
            <v>45.903960988810255</v>
          </cell>
          <cell r="AB113">
            <v>44.684382491941896</v>
          </cell>
          <cell r="AC113">
            <v>44.88572765350795</v>
          </cell>
          <cell r="AD113">
            <v>37.57735992447946</v>
          </cell>
          <cell r="AF113">
            <v>44.969663556376965</v>
          </cell>
          <cell r="AG113">
            <v>44.18266662674516</v>
          </cell>
          <cell r="AH113">
            <v>43.81763277253189</v>
          </cell>
          <cell r="AI113">
            <v>43.84301346365597</v>
          </cell>
          <cell r="AJ113">
            <v>44.58107358019097</v>
          </cell>
          <cell r="AK113">
            <v>43.840541484644966</v>
          </cell>
          <cell r="AL113">
            <v>43.26471613387789</v>
          </cell>
          <cell r="AM113">
            <v>44.298558816591786</v>
          </cell>
          <cell r="AN113">
            <v>43.028601157838466</v>
          </cell>
          <cell r="AO113">
            <v>42.177613732794434</v>
          </cell>
          <cell r="AP113">
            <v>41.05247453482498</v>
          </cell>
          <cell r="AQ113">
            <v>40.58747228083498</v>
          </cell>
          <cell r="AR113">
            <v>44.39500891096492</v>
          </cell>
          <cell r="AS113">
            <v>43.82641359328837</v>
          </cell>
          <cell r="AT113">
            <v>44.38806793678168</v>
          </cell>
          <cell r="AU113">
            <v>42.49537468700181</v>
          </cell>
          <cell r="AV113">
            <v>44.44665145278391</v>
          </cell>
          <cell r="AW113">
            <v>41.07322688962074</v>
          </cell>
          <cell r="AX113">
            <v>42.012965941407494</v>
          </cell>
        </row>
        <row r="114">
          <cell r="A114" t="str">
            <v>En</v>
          </cell>
          <cell r="B114">
            <v>48.80224174498278</v>
          </cell>
          <cell r="C114">
            <v>48.68561612381288</v>
          </cell>
          <cell r="D114">
            <v>51.05167223682934</v>
          </cell>
          <cell r="E114">
            <v>49.08302963890448</v>
          </cell>
          <cell r="F114">
            <v>50.445686210304906</v>
          </cell>
          <cell r="G114">
            <v>47.40360175740826</v>
          </cell>
          <cell r="H114">
            <v>48.27354968744033</v>
          </cell>
          <cell r="I114">
            <v>47.623148182495534</v>
          </cell>
          <cell r="N114">
            <v>48.746901584751164</v>
          </cell>
          <cell r="O114">
            <v>47.33451619631205</v>
          </cell>
          <cell r="P114">
            <v>49.12383674451919</v>
          </cell>
          <cell r="Q114">
            <v>48.34643798355514</v>
          </cell>
          <cell r="R114">
            <v>48.08882069001189</v>
          </cell>
          <cell r="S114">
            <v>48.16079671778043</v>
          </cell>
          <cell r="T114">
            <v>47.96206386026247</v>
          </cell>
          <cell r="U114">
            <v>49.43776464257209</v>
          </cell>
          <cell r="V114">
            <v>48.854604001682404</v>
          </cell>
          <cell r="W114">
            <v>48.77334838699792</v>
          </cell>
          <cell r="X114">
            <v>47.324101794137604</v>
          </cell>
          <cell r="Y114">
            <v>48.64129779322132</v>
          </cell>
          <cell r="Z114">
            <v>48.49731616936941</v>
          </cell>
          <cell r="AA114">
            <v>47.6478649242347</v>
          </cell>
          <cell r="AB114">
            <v>48.861701510587025</v>
          </cell>
          <cell r="AC114">
            <v>49.33450460084668</v>
          </cell>
          <cell r="AD114">
            <v>56.08425304072576</v>
          </cell>
          <cell r="AF114">
            <v>48.433017491100394</v>
          </cell>
          <cell r="AG114">
            <v>48.93529790774798</v>
          </cell>
          <cell r="AH114">
            <v>47.537321034737204</v>
          </cell>
          <cell r="AI114">
            <v>49.357900075248715</v>
          </cell>
          <cell r="AJ114">
            <v>48.8318446482483</v>
          </cell>
          <cell r="AK114">
            <v>48.55334595474891</v>
          </cell>
          <cell r="AL114">
            <v>49.080157419770494</v>
          </cell>
          <cell r="AM114">
            <v>48.24101194936445</v>
          </cell>
          <cell r="AN114">
            <v>49.291878677156774</v>
          </cell>
          <cell r="AO114">
            <v>51.24184707675549</v>
          </cell>
          <cell r="AP114">
            <v>51.83829751610163</v>
          </cell>
          <cell r="AQ114">
            <v>52.160318065378114</v>
          </cell>
          <cell r="AR114">
            <v>48.76826509206097</v>
          </cell>
          <cell r="AS114">
            <v>49.424238630177236</v>
          </cell>
          <cell r="AT114">
            <v>48.99120798369331</v>
          </cell>
          <cell r="AU114">
            <v>49.89594090833074</v>
          </cell>
          <cell r="AV114">
            <v>48.765622763464656</v>
          </cell>
          <cell r="AW114">
            <v>51.97441060651429</v>
          </cell>
          <cell r="AX114">
            <v>50.43350100494922</v>
          </cell>
        </row>
        <row r="115">
          <cell r="A115" t="str">
            <v>Fs</v>
          </cell>
          <cell r="B115">
            <v>7.383004970657227</v>
          </cell>
          <cell r="C115">
            <v>6.434176133054345</v>
          </cell>
          <cell r="D115">
            <v>6.69542756722695</v>
          </cell>
          <cell r="E115">
            <v>6.917631110820485</v>
          </cell>
          <cell r="F115">
            <v>7.518599781007333</v>
          </cell>
          <cell r="G115">
            <v>7.512362922141387</v>
          </cell>
          <cell r="H115">
            <v>6.544688254164753</v>
          </cell>
          <cell r="I115">
            <v>8.461030909072496</v>
          </cell>
          <cell r="N115">
            <v>7.56881008436961</v>
          </cell>
          <cell r="O115">
            <v>6.80759736261032</v>
          </cell>
          <cell r="P115">
            <v>6.591153029900169</v>
          </cell>
          <cell r="Q115">
            <v>6.271870025686098</v>
          </cell>
          <cell r="R115">
            <v>6.673283738000107</v>
          </cell>
          <cell r="S115">
            <v>6.182723911686084</v>
          </cell>
          <cell r="T115">
            <v>6.259580970457343</v>
          </cell>
          <cell r="U115">
            <v>6.9305870345819</v>
          </cell>
          <cell r="V115">
            <v>7.885775959998738</v>
          </cell>
          <cell r="W115">
            <v>6.633514855904495</v>
          </cell>
          <cell r="X115">
            <v>7.430667562673665</v>
          </cell>
          <cell r="Y115">
            <v>7.074651004406194</v>
          </cell>
          <cell r="Z115">
            <v>7.0572630604979185</v>
          </cell>
          <cell r="AA115">
            <v>6.44817408695505</v>
          </cell>
          <cell r="AB115">
            <v>6.453915997471074</v>
          </cell>
          <cell r="AC115">
            <v>5.779767745645378</v>
          </cell>
          <cell r="AD115">
            <v>6.338387034794779</v>
          </cell>
          <cell r="AF115">
            <v>6.597318952522653</v>
          </cell>
          <cell r="AG115">
            <v>6.8820354655068625</v>
          </cell>
          <cell r="AH115">
            <v>8.645046192730913</v>
          </cell>
          <cell r="AI115">
            <v>6.799086461095322</v>
          </cell>
          <cell r="AJ115">
            <v>6.58708177156074</v>
          </cell>
          <cell r="AK115">
            <v>7.606112560606129</v>
          </cell>
          <cell r="AL115">
            <v>7.655126446351609</v>
          </cell>
          <cell r="AM115">
            <v>7.460429234043768</v>
          </cell>
          <cell r="AN115">
            <v>7.679520165004745</v>
          </cell>
          <cell r="AO115">
            <v>6.580539190450082</v>
          </cell>
          <cell r="AP115">
            <v>7.109227949073379</v>
          </cell>
          <cell r="AQ115">
            <v>7.2522096537869025</v>
          </cell>
          <cell r="AR115">
            <v>6.836725996974106</v>
          </cell>
          <cell r="AS115">
            <v>6.749347776534392</v>
          </cell>
          <cell r="AT115">
            <v>6.620724079524993</v>
          </cell>
          <cell r="AU115">
            <v>7.608684404667448</v>
          </cell>
          <cell r="AV115">
            <v>6.7877257837514495</v>
          </cell>
          <cell r="AW115">
            <v>6.9523625038649595</v>
          </cell>
          <cell r="AX115">
            <v>7.553533053643284</v>
          </cell>
        </row>
        <row r="116">
          <cell r="A116" t="str">
            <v>Sum</v>
          </cell>
          <cell r="B116">
            <v>100</v>
          </cell>
          <cell r="C116">
            <v>99.99999999999999</v>
          </cell>
          <cell r="D116">
            <v>100</v>
          </cell>
          <cell r="E116">
            <v>100</v>
          </cell>
          <cell r="F116">
            <v>100.00000000000001</v>
          </cell>
          <cell r="G116">
            <v>100</v>
          </cell>
          <cell r="H116">
            <v>100</v>
          </cell>
          <cell r="I116">
            <v>100</v>
          </cell>
          <cell r="N116">
            <v>100.00000000000001</v>
          </cell>
          <cell r="O116">
            <v>100</v>
          </cell>
          <cell r="P116">
            <v>100</v>
          </cell>
          <cell r="Q116">
            <v>100</v>
          </cell>
          <cell r="R116">
            <v>100</v>
          </cell>
          <cell r="S116">
            <v>100</v>
          </cell>
          <cell r="T116">
            <v>100</v>
          </cell>
          <cell r="U116">
            <v>100</v>
          </cell>
          <cell r="V116">
            <v>100.00000000000001</v>
          </cell>
          <cell r="W116">
            <v>99.99999999999999</v>
          </cell>
          <cell r="X116">
            <v>99.99999999999999</v>
          </cell>
          <cell r="Y116">
            <v>100.00000000000001</v>
          </cell>
          <cell r="Z116">
            <v>100</v>
          </cell>
          <cell r="AA116">
            <v>100</v>
          </cell>
          <cell r="AB116">
            <v>99.99999999999999</v>
          </cell>
          <cell r="AC116">
            <v>100</v>
          </cell>
          <cell r="AD116">
            <v>100</v>
          </cell>
          <cell r="AF116">
            <v>100.00000000000001</v>
          </cell>
          <cell r="AG116">
            <v>100</v>
          </cell>
          <cell r="AH116">
            <v>100</v>
          </cell>
          <cell r="AI116">
            <v>100.00000000000001</v>
          </cell>
          <cell r="AJ116">
            <v>100</v>
          </cell>
          <cell r="AK116">
            <v>100.00000000000001</v>
          </cell>
          <cell r="AL116">
            <v>100</v>
          </cell>
          <cell r="AM116">
            <v>100</v>
          </cell>
          <cell r="AN116">
            <v>99.99999999999999</v>
          </cell>
          <cell r="AO116">
            <v>100</v>
          </cell>
          <cell r="AP116">
            <v>100</v>
          </cell>
          <cell r="AQ116">
            <v>100</v>
          </cell>
          <cell r="AR116">
            <v>100</v>
          </cell>
          <cell r="AS116">
            <v>100</v>
          </cell>
          <cell r="AT116">
            <v>99.99999999999997</v>
          </cell>
          <cell r="AU116">
            <v>99.99999999999999</v>
          </cell>
          <cell r="AV116">
            <v>100.00000000000003</v>
          </cell>
          <cell r="AW116">
            <v>99.99999999999999</v>
          </cell>
          <cell r="AX116">
            <v>99.99999999999999</v>
          </cell>
        </row>
      </sheetData>
      <sheetData sheetId="3">
        <row r="6">
          <cell r="A6" t="str">
            <v>1096-R8</v>
          </cell>
        </row>
        <row r="13">
          <cell r="A13" t="str">
            <v>Na2O</v>
          </cell>
          <cell r="B13">
            <v>0.094</v>
          </cell>
          <cell r="C13">
            <v>0.212</v>
          </cell>
          <cell r="D13">
            <v>0.197</v>
          </cell>
          <cell r="E13">
            <v>0.181</v>
          </cell>
          <cell r="F13">
            <v>0.17</v>
          </cell>
          <cell r="G13">
            <v>0.17</v>
          </cell>
          <cell r="H13">
            <v>0.137</v>
          </cell>
          <cell r="I13">
            <v>0.287</v>
          </cell>
          <cell r="J13">
            <v>0.235</v>
          </cell>
          <cell r="K13">
            <v>0.205</v>
          </cell>
          <cell r="L13">
            <v>0.275</v>
          </cell>
          <cell r="M13">
            <v>0.222</v>
          </cell>
          <cell r="N13">
            <v>0.274</v>
          </cell>
          <cell r="O13">
            <v>0.214</v>
          </cell>
          <cell r="P13">
            <v>0.263</v>
          </cell>
          <cell r="Q13">
            <v>0.186</v>
          </cell>
          <cell r="R13">
            <v>0.255</v>
          </cell>
          <cell r="S13">
            <v>0.251</v>
          </cell>
          <cell r="T13">
            <v>0.299</v>
          </cell>
          <cell r="U13">
            <v>0.168</v>
          </cell>
          <cell r="V13">
            <v>0.179</v>
          </cell>
          <cell r="W13">
            <v>0.179</v>
          </cell>
          <cell r="X13">
            <v>0.164</v>
          </cell>
          <cell r="Y13">
            <v>0.271</v>
          </cell>
          <cell r="Z13">
            <v>0.259</v>
          </cell>
          <cell r="AA13">
            <v>0.248</v>
          </cell>
          <cell r="AB13">
            <v>0.232</v>
          </cell>
          <cell r="AC13">
            <v>0.241</v>
          </cell>
          <cell r="AD13">
            <v>0.225</v>
          </cell>
          <cell r="AE13">
            <v>0.243</v>
          </cell>
          <cell r="AF13">
            <v>0.204</v>
          </cell>
          <cell r="AG13">
            <v>0.224</v>
          </cell>
          <cell r="AH13">
            <v>0.22</v>
          </cell>
          <cell r="AI13">
            <v>0.239</v>
          </cell>
          <cell r="AJ13">
            <v>0.229</v>
          </cell>
          <cell r="AK13">
            <v>0.222</v>
          </cell>
          <cell r="AL13">
            <v>0.224</v>
          </cell>
          <cell r="AM13">
            <v>0.209</v>
          </cell>
          <cell r="AN13">
            <v>0.255</v>
          </cell>
          <cell r="AO13">
            <v>0.213</v>
          </cell>
          <cell r="AP13">
            <v>0.152</v>
          </cell>
          <cell r="AQ13">
            <v>0.133</v>
          </cell>
          <cell r="AR13">
            <v>0.213</v>
          </cell>
          <cell r="AS13">
            <v>0.097</v>
          </cell>
          <cell r="AT13">
            <v>0.082</v>
          </cell>
          <cell r="AU13">
            <v>0.231</v>
          </cell>
          <cell r="AV13">
            <v>0.213</v>
          </cell>
          <cell r="AW13">
            <v>0.178</v>
          </cell>
          <cell r="AX13">
            <v>0.17</v>
          </cell>
          <cell r="AY13">
            <v>0.178</v>
          </cell>
          <cell r="AZ13">
            <v>0.187</v>
          </cell>
        </row>
        <row r="14">
          <cell r="A14" t="str">
            <v>MgO</v>
          </cell>
          <cell r="B14">
            <v>20.787</v>
          </cell>
          <cell r="C14">
            <v>17.08</v>
          </cell>
          <cell r="D14">
            <v>17.357</v>
          </cell>
          <cell r="E14">
            <v>18.471</v>
          </cell>
          <cell r="F14">
            <v>18.194</v>
          </cell>
          <cell r="G14">
            <v>18.098</v>
          </cell>
          <cell r="H14">
            <v>18.799</v>
          </cell>
          <cell r="I14">
            <v>15.196</v>
          </cell>
          <cell r="J14">
            <v>16.007</v>
          </cell>
          <cell r="K14">
            <v>17.302</v>
          </cell>
          <cell r="L14">
            <v>16.05</v>
          </cell>
          <cell r="M14">
            <v>16.713</v>
          </cell>
          <cell r="N14">
            <v>15.001</v>
          </cell>
          <cell r="O14">
            <v>16.494</v>
          </cell>
          <cell r="P14">
            <v>16.138</v>
          </cell>
          <cell r="Q14">
            <v>17.748</v>
          </cell>
          <cell r="R14">
            <v>16.698</v>
          </cell>
          <cell r="S14">
            <v>16.047</v>
          </cell>
          <cell r="T14">
            <v>16.097</v>
          </cell>
          <cell r="U14">
            <v>18.943</v>
          </cell>
          <cell r="V14">
            <v>17.68</v>
          </cell>
          <cell r="W14">
            <v>18.219</v>
          </cell>
          <cell r="X14">
            <v>18.866</v>
          </cell>
          <cell r="Y14">
            <v>15.864</v>
          </cell>
          <cell r="Z14">
            <v>15.561</v>
          </cell>
          <cell r="AA14">
            <v>16.511</v>
          </cell>
          <cell r="AB14">
            <v>17.302</v>
          </cell>
          <cell r="AC14">
            <v>16.554</v>
          </cell>
          <cell r="AD14">
            <v>16.136</v>
          </cell>
          <cell r="AE14">
            <v>15.768</v>
          </cell>
          <cell r="AF14">
            <v>16.823</v>
          </cell>
          <cell r="AG14">
            <v>16.541</v>
          </cell>
          <cell r="AH14">
            <v>16.514</v>
          </cell>
          <cell r="AI14">
            <v>16.98</v>
          </cell>
          <cell r="AJ14">
            <v>16.422</v>
          </cell>
          <cell r="AK14">
            <v>16.616</v>
          </cell>
          <cell r="AL14">
            <v>15.964</v>
          </cell>
          <cell r="AM14">
            <v>16.944</v>
          </cell>
          <cell r="AN14">
            <v>15.438</v>
          </cell>
          <cell r="AO14">
            <v>16.165</v>
          </cell>
          <cell r="AP14">
            <v>17.64</v>
          </cell>
          <cell r="AQ14">
            <v>18.307</v>
          </cell>
          <cell r="AR14">
            <v>16.231</v>
          </cell>
          <cell r="AS14">
            <v>18.468</v>
          </cell>
          <cell r="AT14">
            <v>18.352</v>
          </cell>
          <cell r="AU14">
            <v>16.42</v>
          </cell>
          <cell r="AV14">
            <v>16.884</v>
          </cell>
          <cell r="AW14">
            <v>17.327</v>
          </cell>
          <cell r="AX14">
            <v>16.539</v>
          </cell>
          <cell r="AY14">
            <v>16.586</v>
          </cell>
          <cell r="AZ14">
            <v>16.204</v>
          </cell>
        </row>
        <row r="15">
          <cell r="A15" t="str">
            <v>Al2O3</v>
          </cell>
          <cell r="B15">
            <v>1.353</v>
          </cell>
          <cell r="C15">
            <v>2.976</v>
          </cell>
          <cell r="D15">
            <v>3.152</v>
          </cell>
          <cell r="E15">
            <v>1.398</v>
          </cell>
          <cell r="F15">
            <v>1.279</v>
          </cell>
          <cell r="G15">
            <v>1.347</v>
          </cell>
          <cell r="H15">
            <v>1.362</v>
          </cell>
          <cell r="I15">
            <v>4.461</v>
          </cell>
          <cell r="J15">
            <v>2.97</v>
          </cell>
          <cell r="K15">
            <v>2.322</v>
          </cell>
          <cell r="L15">
            <v>3.972</v>
          </cell>
          <cell r="M15">
            <v>3.52</v>
          </cell>
          <cell r="N15">
            <v>4.96</v>
          </cell>
          <cell r="O15">
            <v>3.31</v>
          </cell>
          <cell r="P15">
            <v>3.46</v>
          </cell>
          <cell r="Q15">
            <v>1.776</v>
          </cell>
          <cell r="R15">
            <v>3.624</v>
          </cell>
          <cell r="S15">
            <v>3.69</v>
          </cell>
          <cell r="T15">
            <v>3.732</v>
          </cell>
          <cell r="U15">
            <v>1.957</v>
          </cell>
          <cell r="V15">
            <v>1.803</v>
          </cell>
          <cell r="W15">
            <v>1.574</v>
          </cell>
          <cell r="X15">
            <v>1.555</v>
          </cell>
          <cell r="Y15">
            <v>3.348</v>
          </cell>
          <cell r="Z15">
            <v>4.041</v>
          </cell>
          <cell r="AA15">
            <v>3.565</v>
          </cell>
          <cell r="AB15">
            <v>3.178</v>
          </cell>
          <cell r="AC15">
            <v>3.235</v>
          </cell>
          <cell r="AD15">
            <v>3.41</v>
          </cell>
          <cell r="AE15">
            <v>5.544</v>
          </cell>
          <cell r="AF15">
            <v>3.223</v>
          </cell>
          <cell r="AG15">
            <v>3.535</v>
          </cell>
          <cell r="AH15">
            <v>3.58</v>
          </cell>
          <cell r="AI15">
            <v>3.86</v>
          </cell>
          <cell r="AJ15">
            <v>3.743</v>
          </cell>
          <cell r="AK15">
            <v>3.257</v>
          </cell>
          <cell r="AL15">
            <v>2.585</v>
          </cell>
          <cell r="AM15">
            <v>3.118</v>
          </cell>
          <cell r="AN15">
            <v>3.165</v>
          </cell>
          <cell r="AO15">
            <v>4.321</v>
          </cell>
          <cell r="AP15">
            <v>1.54</v>
          </cell>
          <cell r="AQ15">
            <v>1.759</v>
          </cell>
          <cell r="AR15">
            <v>4.512</v>
          </cell>
          <cell r="AS15">
            <v>1.791</v>
          </cell>
          <cell r="AT15">
            <v>1.946</v>
          </cell>
          <cell r="AU15">
            <v>4.414</v>
          </cell>
          <cell r="AV15">
            <v>3.044</v>
          </cell>
          <cell r="AW15">
            <v>3.985</v>
          </cell>
          <cell r="AX15">
            <v>4.399</v>
          </cell>
          <cell r="AY15">
            <v>3.507</v>
          </cell>
          <cell r="AZ15">
            <v>4.263</v>
          </cell>
        </row>
        <row r="16">
          <cell r="A16" t="str">
            <v>SiO2</v>
          </cell>
          <cell r="B16">
            <v>52.915</v>
          </cell>
          <cell r="C16">
            <v>51.488</v>
          </cell>
          <cell r="D16">
            <v>50.782</v>
          </cell>
          <cell r="E16">
            <v>50.645</v>
          </cell>
          <cell r="F16">
            <v>52.023</v>
          </cell>
          <cell r="G16">
            <v>52.372</v>
          </cell>
          <cell r="H16">
            <v>53.208</v>
          </cell>
          <cell r="I16">
            <v>49.649</v>
          </cell>
          <cell r="J16">
            <v>51.582</v>
          </cell>
          <cell r="K16">
            <v>51.713</v>
          </cell>
          <cell r="L16">
            <v>50.802</v>
          </cell>
          <cell r="M16">
            <v>50.765</v>
          </cell>
          <cell r="N16">
            <v>49.157</v>
          </cell>
          <cell r="O16">
            <v>51.533</v>
          </cell>
          <cell r="P16">
            <v>49.572</v>
          </cell>
          <cell r="Q16">
            <v>52.143</v>
          </cell>
          <cell r="R16">
            <v>50.34</v>
          </cell>
          <cell r="S16">
            <v>50.449</v>
          </cell>
          <cell r="T16">
            <v>50.667</v>
          </cell>
          <cell r="U16">
            <v>52.299</v>
          </cell>
          <cell r="V16">
            <v>52.87</v>
          </cell>
          <cell r="W16">
            <v>51.381</v>
          </cell>
          <cell r="X16">
            <v>52.34</v>
          </cell>
          <cell r="Y16">
            <v>50.171</v>
          </cell>
          <cell r="Z16">
            <v>50.01</v>
          </cell>
          <cell r="AA16">
            <v>49.559</v>
          </cell>
          <cell r="AB16">
            <v>49.946</v>
          </cell>
          <cell r="AC16">
            <v>50.213</v>
          </cell>
          <cell r="AD16">
            <v>50.971</v>
          </cell>
          <cell r="AE16">
            <v>48.091</v>
          </cell>
          <cell r="AF16">
            <v>51.94</v>
          </cell>
          <cell r="AG16">
            <v>51.848</v>
          </cell>
          <cell r="AH16">
            <v>49.824</v>
          </cell>
          <cell r="AI16">
            <v>49.732</v>
          </cell>
          <cell r="AJ16">
            <v>49.08</v>
          </cell>
          <cell r="AK16">
            <v>51.197</v>
          </cell>
          <cell r="AL16">
            <v>50.113</v>
          </cell>
          <cell r="AM16">
            <v>51.172</v>
          </cell>
          <cell r="AN16">
            <v>50.583</v>
          </cell>
          <cell r="AO16">
            <v>49.58</v>
          </cell>
          <cell r="AP16">
            <v>51.92</v>
          </cell>
          <cell r="AQ16">
            <v>50.836</v>
          </cell>
          <cell r="AR16">
            <v>49.283</v>
          </cell>
          <cell r="AS16">
            <v>51.503</v>
          </cell>
          <cell r="AT16">
            <v>51.593</v>
          </cell>
          <cell r="AU16">
            <v>48.823</v>
          </cell>
          <cell r="AV16">
            <v>49.807</v>
          </cell>
          <cell r="AW16">
            <v>49.12</v>
          </cell>
          <cell r="AX16">
            <v>48.9</v>
          </cell>
          <cell r="AY16">
            <v>50.068</v>
          </cell>
          <cell r="AZ16">
            <v>49.345</v>
          </cell>
        </row>
        <row r="19">
          <cell r="A19" t="str">
            <v>K2O</v>
          </cell>
          <cell r="B19">
            <v>0.008</v>
          </cell>
          <cell r="C19">
            <v>0.031</v>
          </cell>
          <cell r="D19">
            <v>0.002</v>
          </cell>
          <cell r="E19">
            <v>0.005</v>
          </cell>
          <cell r="F19">
            <v>0.011</v>
          </cell>
          <cell r="G19">
            <v>0.001</v>
          </cell>
          <cell r="H19">
            <v>0.004</v>
          </cell>
          <cell r="I19">
            <v>0.01</v>
          </cell>
          <cell r="J19">
            <v>0.008</v>
          </cell>
          <cell r="K19">
            <v>0.007</v>
          </cell>
          <cell r="L19">
            <v>0.006</v>
          </cell>
          <cell r="M19">
            <v>0.012</v>
          </cell>
          <cell r="N19">
            <v>0</v>
          </cell>
          <cell r="O19">
            <v>0.005</v>
          </cell>
          <cell r="P19">
            <v>0.004</v>
          </cell>
          <cell r="Q19">
            <v>0.013</v>
          </cell>
          <cell r="R19">
            <v>0.018</v>
          </cell>
          <cell r="S19">
            <v>0</v>
          </cell>
          <cell r="T19">
            <v>0.014</v>
          </cell>
          <cell r="U19">
            <v>0.014</v>
          </cell>
          <cell r="V19">
            <v>0.012</v>
          </cell>
          <cell r="W19">
            <v>0</v>
          </cell>
          <cell r="X19">
            <v>0.017</v>
          </cell>
          <cell r="Y19">
            <v>0.017</v>
          </cell>
          <cell r="Z19">
            <v>0.018</v>
          </cell>
          <cell r="AA19">
            <v>0.018</v>
          </cell>
          <cell r="AB19">
            <v>0.014</v>
          </cell>
          <cell r="AC19">
            <v>0.028</v>
          </cell>
          <cell r="AD19">
            <v>0.006</v>
          </cell>
          <cell r="AE19">
            <v>0.001</v>
          </cell>
          <cell r="AF19">
            <v>0.008</v>
          </cell>
          <cell r="AG19">
            <v>0.005</v>
          </cell>
          <cell r="AH19">
            <v>0</v>
          </cell>
          <cell r="AI19">
            <v>0.005</v>
          </cell>
          <cell r="AJ19">
            <v>0.006</v>
          </cell>
          <cell r="AK19">
            <v>0.016</v>
          </cell>
          <cell r="AL19">
            <v>0.014</v>
          </cell>
          <cell r="AM19">
            <v>0.01</v>
          </cell>
          <cell r="AN19">
            <v>0.016</v>
          </cell>
          <cell r="AO19">
            <v>0.001</v>
          </cell>
          <cell r="AP19">
            <v>0.016</v>
          </cell>
          <cell r="AQ19">
            <v>0.008</v>
          </cell>
          <cell r="AR19">
            <v>0.007</v>
          </cell>
          <cell r="AS19">
            <v>0.018</v>
          </cell>
          <cell r="AT19">
            <v>0.02</v>
          </cell>
          <cell r="AU19">
            <v>0.02</v>
          </cell>
          <cell r="AV19">
            <v>0.013</v>
          </cell>
          <cell r="AW19">
            <v>0.002</v>
          </cell>
          <cell r="AX19">
            <v>0.016</v>
          </cell>
          <cell r="AY19">
            <v>0.008</v>
          </cell>
          <cell r="AZ19">
            <v>0.022</v>
          </cell>
        </row>
        <row r="20">
          <cell r="A20" t="str">
            <v>CaO</v>
          </cell>
          <cell r="B20">
            <v>14.635</v>
          </cell>
          <cell r="C20">
            <v>20.642</v>
          </cell>
          <cell r="D20">
            <v>20.291</v>
          </cell>
          <cell r="E20">
            <v>19.292</v>
          </cell>
          <cell r="F20">
            <v>18.577</v>
          </cell>
          <cell r="G20">
            <v>18.918</v>
          </cell>
          <cell r="H20">
            <v>16.512</v>
          </cell>
          <cell r="I20">
            <v>18.894</v>
          </cell>
          <cell r="J20">
            <v>20.708</v>
          </cell>
          <cell r="K20">
            <v>19.533</v>
          </cell>
          <cell r="L20">
            <v>20.338</v>
          </cell>
          <cell r="M20">
            <v>18.294</v>
          </cell>
          <cell r="N20">
            <v>20.101</v>
          </cell>
          <cell r="O20">
            <v>20.68</v>
          </cell>
          <cell r="P20">
            <v>20.211</v>
          </cell>
          <cell r="Q20">
            <v>19.081</v>
          </cell>
          <cell r="R20">
            <v>19.686</v>
          </cell>
          <cell r="S20">
            <v>20.298</v>
          </cell>
          <cell r="T20">
            <v>19.735</v>
          </cell>
          <cell r="U20">
            <v>17.299</v>
          </cell>
          <cell r="V20">
            <v>19.373</v>
          </cell>
          <cell r="W20">
            <v>18.483</v>
          </cell>
          <cell r="X20">
            <v>16.642</v>
          </cell>
          <cell r="Y20">
            <v>19.692</v>
          </cell>
          <cell r="Z20">
            <v>20.124</v>
          </cell>
          <cell r="AA20">
            <v>18.728</v>
          </cell>
          <cell r="AB20">
            <v>17.621</v>
          </cell>
          <cell r="AC20">
            <v>19.398</v>
          </cell>
          <cell r="AD20">
            <v>20.87</v>
          </cell>
          <cell r="AE20">
            <v>20.499</v>
          </cell>
          <cell r="AF20">
            <v>21.552</v>
          </cell>
          <cell r="AG20">
            <v>21.718</v>
          </cell>
          <cell r="AH20">
            <v>20.141</v>
          </cell>
          <cell r="AI20">
            <v>19.533</v>
          </cell>
          <cell r="AJ20">
            <v>19.061</v>
          </cell>
          <cell r="AK20">
            <v>19.859</v>
          </cell>
          <cell r="AL20">
            <v>18.861</v>
          </cell>
          <cell r="AM20">
            <v>19.523</v>
          </cell>
          <cell r="AN20">
            <v>19.346</v>
          </cell>
          <cell r="AO20">
            <v>20.095</v>
          </cell>
          <cell r="AP20">
            <v>21.156</v>
          </cell>
          <cell r="AQ20">
            <v>18.552</v>
          </cell>
          <cell r="AR20">
            <v>20.471</v>
          </cell>
          <cell r="AS20">
            <v>19.744</v>
          </cell>
          <cell r="AT20">
            <v>19.337</v>
          </cell>
          <cell r="AU20">
            <v>20.695</v>
          </cell>
          <cell r="AV20">
            <v>20.543</v>
          </cell>
          <cell r="AW20">
            <v>18.311</v>
          </cell>
          <cell r="AX20">
            <v>19.843</v>
          </cell>
          <cell r="AY20">
            <v>22.113</v>
          </cell>
          <cell r="AZ20">
            <v>20.548</v>
          </cell>
        </row>
        <row r="21">
          <cell r="A21" t="str">
            <v>TiO2</v>
          </cell>
          <cell r="B21">
            <v>0.345</v>
          </cell>
          <cell r="C21">
            <v>0.459</v>
          </cell>
          <cell r="D21">
            <v>0.529</v>
          </cell>
          <cell r="E21">
            <v>0.395</v>
          </cell>
          <cell r="F21">
            <v>0.367</v>
          </cell>
          <cell r="G21">
            <v>0.352</v>
          </cell>
          <cell r="H21">
            <v>0.427</v>
          </cell>
          <cell r="I21">
            <v>1.059</v>
          </cell>
          <cell r="J21">
            <v>0.532</v>
          </cell>
          <cell r="K21">
            <v>0.509</v>
          </cell>
          <cell r="L21">
            <v>0.615</v>
          </cell>
          <cell r="M21">
            <v>0.642</v>
          </cell>
          <cell r="N21">
            <v>1.043</v>
          </cell>
          <cell r="O21">
            <v>0.637</v>
          </cell>
          <cell r="P21">
            <v>0.644</v>
          </cell>
          <cell r="Q21">
            <v>0.347</v>
          </cell>
          <cell r="R21">
            <v>0.617</v>
          </cell>
          <cell r="S21">
            <v>0.607</v>
          </cell>
          <cell r="T21">
            <v>0.631</v>
          </cell>
          <cell r="U21">
            <v>0.309</v>
          </cell>
          <cell r="V21">
            <v>0.374</v>
          </cell>
          <cell r="W21">
            <v>0.364</v>
          </cell>
          <cell r="X21">
            <v>0.375</v>
          </cell>
          <cell r="Y21">
            <v>0.682</v>
          </cell>
          <cell r="Z21">
            <v>0.904</v>
          </cell>
          <cell r="AA21">
            <v>0.784</v>
          </cell>
          <cell r="AB21">
            <v>0.699</v>
          </cell>
          <cell r="AC21">
            <v>0.737</v>
          </cell>
          <cell r="AD21">
            <v>0.641</v>
          </cell>
          <cell r="AE21">
            <v>1.104</v>
          </cell>
          <cell r="AF21">
            <v>0.479</v>
          </cell>
          <cell r="AG21">
            <v>0.535</v>
          </cell>
          <cell r="AH21">
            <v>0.676</v>
          </cell>
          <cell r="AI21">
            <v>0.726</v>
          </cell>
          <cell r="AJ21">
            <v>0.751</v>
          </cell>
          <cell r="AK21">
            <v>0.599</v>
          </cell>
          <cell r="AL21">
            <v>0.734</v>
          </cell>
          <cell r="AM21">
            <v>0.619</v>
          </cell>
          <cell r="AN21">
            <v>0.861</v>
          </cell>
          <cell r="AO21">
            <v>0.806</v>
          </cell>
          <cell r="AP21">
            <v>0.302</v>
          </cell>
          <cell r="AQ21">
            <v>0.355</v>
          </cell>
          <cell r="AR21">
            <v>0.856</v>
          </cell>
          <cell r="AS21">
            <v>0.347</v>
          </cell>
          <cell r="AT21">
            <v>0.375</v>
          </cell>
          <cell r="AU21">
            <v>0.756</v>
          </cell>
          <cell r="AV21">
            <v>0.572</v>
          </cell>
          <cell r="AW21">
            <v>0.739</v>
          </cell>
          <cell r="AX21">
            <v>0.736</v>
          </cell>
          <cell r="AY21">
            <v>0.479</v>
          </cell>
          <cell r="AZ21">
            <v>0.754</v>
          </cell>
        </row>
        <row r="23">
          <cell r="A23" t="str">
            <v>MnO</v>
          </cell>
          <cell r="B23">
            <v>0.302</v>
          </cell>
          <cell r="C23">
            <v>0.146</v>
          </cell>
          <cell r="D23">
            <v>0.181</v>
          </cell>
          <cell r="E23">
            <v>0.22</v>
          </cell>
          <cell r="F23">
            <v>0.262</v>
          </cell>
          <cell r="G23">
            <v>0.253</v>
          </cell>
          <cell r="H23">
            <v>0.362</v>
          </cell>
          <cell r="I23">
            <v>0.265</v>
          </cell>
          <cell r="J23">
            <v>0.221</v>
          </cell>
          <cell r="K23">
            <v>0.305</v>
          </cell>
          <cell r="L23">
            <v>0.181</v>
          </cell>
          <cell r="M23">
            <v>0.275</v>
          </cell>
          <cell r="N23">
            <v>0.23</v>
          </cell>
          <cell r="O23">
            <v>0.198</v>
          </cell>
          <cell r="P23">
            <v>0.235</v>
          </cell>
          <cell r="Q23">
            <v>0.291</v>
          </cell>
          <cell r="R23">
            <v>0.173</v>
          </cell>
          <cell r="S23">
            <v>0.266</v>
          </cell>
          <cell r="T23">
            <v>0.328</v>
          </cell>
          <cell r="U23">
            <v>0.32</v>
          </cell>
          <cell r="V23">
            <v>0.256</v>
          </cell>
          <cell r="W23">
            <v>0.21</v>
          </cell>
          <cell r="X23">
            <v>0.275</v>
          </cell>
          <cell r="Y23">
            <v>0.254</v>
          </cell>
          <cell r="Z23">
            <v>0.158</v>
          </cell>
          <cell r="AA23">
            <v>0.26</v>
          </cell>
          <cell r="AB23">
            <v>0.278</v>
          </cell>
          <cell r="AC23">
            <v>0.203</v>
          </cell>
          <cell r="AD23">
            <v>0.216</v>
          </cell>
          <cell r="AE23">
            <v>0.16</v>
          </cell>
          <cell r="AF23">
            <v>0.163</v>
          </cell>
          <cell r="AG23">
            <v>0.165</v>
          </cell>
          <cell r="AH23">
            <v>0.25</v>
          </cell>
          <cell r="AI23">
            <v>0.198</v>
          </cell>
          <cell r="AJ23">
            <v>0.262</v>
          </cell>
          <cell r="AK23">
            <v>0.358</v>
          </cell>
          <cell r="AL23">
            <v>0.393</v>
          </cell>
          <cell r="AM23">
            <v>0.26</v>
          </cell>
          <cell r="AN23">
            <v>0.351</v>
          </cell>
          <cell r="AO23">
            <v>0.195</v>
          </cell>
          <cell r="AP23">
            <v>0.163</v>
          </cell>
          <cell r="AQ23">
            <v>0.258</v>
          </cell>
          <cell r="AR23">
            <v>0.289</v>
          </cell>
          <cell r="AS23">
            <v>0.223</v>
          </cell>
          <cell r="AT23">
            <v>0.35</v>
          </cell>
          <cell r="AU23">
            <v>0.257</v>
          </cell>
          <cell r="AV23">
            <v>0.28</v>
          </cell>
          <cell r="AW23">
            <v>0.281</v>
          </cell>
          <cell r="AX23">
            <v>0.291</v>
          </cell>
          <cell r="AY23">
            <v>0.23</v>
          </cell>
          <cell r="AZ23">
            <v>0.227</v>
          </cell>
        </row>
        <row r="24">
          <cell r="A24" t="str">
            <v>FeO</v>
          </cell>
          <cell r="B24">
            <v>8.982</v>
          </cell>
          <cell r="C24">
            <v>6.313</v>
          </cell>
          <cell r="D24">
            <v>6.831</v>
          </cell>
          <cell r="E24">
            <v>7.889</v>
          </cell>
          <cell r="F24">
            <v>8.366</v>
          </cell>
          <cell r="G24">
            <v>7.99</v>
          </cell>
          <cell r="H24">
            <v>9.627</v>
          </cell>
          <cell r="I24">
            <v>9.6</v>
          </cell>
          <cell r="J24">
            <v>7.643</v>
          </cell>
          <cell r="K24">
            <v>8.098</v>
          </cell>
          <cell r="L24">
            <v>7.751</v>
          </cell>
          <cell r="M24">
            <v>9.526</v>
          </cell>
          <cell r="N24">
            <v>9.385</v>
          </cell>
          <cell r="O24">
            <v>7.564</v>
          </cell>
          <cell r="P24">
            <v>8.416</v>
          </cell>
          <cell r="Q24">
            <v>8.389</v>
          </cell>
          <cell r="R24">
            <v>8.506</v>
          </cell>
          <cell r="S24">
            <v>7.895</v>
          </cell>
          <cell r="T24">
            <v>8.325</v>
          </cell>
          <cell r="U24">
            <v>8.691</v>
          </cell>
          <cell r="V24">
            <v>8.141</v>
          </cell>
          <cell r="W24">
            <v>8.459</v>
          </cell>
          <cell r="X24">
            <v>9.737</v>
          </cell>
          <cell r="Y24">
            <v>9.001</v>
          </cell>
          <cell r="Z24">
            <v>8.568</v>
          </cell>
          <cell r="AA24">
            <v>9.025</v>
          </cell>
          <cell r="AB24">
            <v>9.703</v>
          </cell>
          <cell r="AC24">
            <v>8.372</v>
          </cell>
          <cell r="AD24">
            <v>7.844</v>
          </cell>
          <cell r="AE24">
            <v>7.779</v>
          </cell>
          <cell r="AF24">
            <v>6.396</v>
          </cell>
          <cell r="AG24">
            <v>6.668</v>
          </cell>
          <cell r="AH24">
            <v>8.186</v>
          </cell>
          <cell r="AI24">
            <v>8.515</v>
          </cell>
          <cell r="AJ24">
            <v>9.258</v>
          </cell>
          <cell r="AK24">
            <v>8.412</v>
          </cell>
          <cell r="AL24">
            <v>10.827</v>
          </cell>
          <cell r="AM24">
            <v>8.751</v>
          </cell>
          <cell r="AN24">
            <v>10.934</v>
          </cell>
          <cell r="AO24">
            <v>7.462</v>
          </cell>
          <cell r="AP24">
            <v>6.037</v>
          </cell>
          <cell r="AQ24">
            <v>7.805</v>
          </cell>
          <cell r="AR24">
            <v>8.02</v>
          </cell>
          <cell r="AS24">
            <v>7.007</v>
          </cell>
          <cell r="AT24">
            <v>7.537</v>
          </cell>
          <cell r="AU24">
            <v>7.44</v>
          </cell>
          <cell r="AV24">
            <v>7.853</v>
          </cell>
          <cell r="AW24">
            <v>9.317</v>
          </cell>
          <cell r="AX24">
            <v>7.998</v>
          </cell>
          <cell r="AY24">
            <v>6.48</v>
          </cell>
          <cell r="AZ24">
            <v>7.808</v>
          </cell>
        </row>
        <row r="26">
          <cell r="A26" t="str">
            <v>Total</v>
          </cell>
          <cell r="B26">
            <v>99.512</v>
          </cell>
          <cell r="C26">
            <v>99.56</v>
          </cell>
          <cell r="D26">
            <v>99.542</v>
          </cell>
          <cell r="E26">
            <v>98.599</v>
          </cell>
          <cell r="F26">
            <v>99.323</v>
          </cell>
          <cell r="G26">
            <v>99.555</v>
          </cell>
          <cell r="H26">
            <v>100.501</v>
          </cell>
          <cell r="I26">
            <v>99.485</v>
          </cell>
          <cell r="J26">
            <v>99.956</v>
          </cell>
          <cell r="K26">
            <v>100.067</v>
          </cell>
          <cell r="L26">
            <v>100.099</v>
          </cell>
          <cell r="M26">
            <v>100.033</v>
          </cell>
          <cell r="N26">
            <v>100.18</v>
          </cell>
          <cell r="O26">
            <v>100.72</v>
          </cell>
          <cell r="P26">
            <v>99.052</v>
          </cell>
          <cell r="Q26">
            <v>100.058</v>
          </cell>
          <cell r="R26">
            <v>100.019</v>
          </cell>
          <cell r="S26">
            <v>99.629</v>
          </cell>
          <cell r="T26">
            <v>99.867</v>
          </cell>
          <cell r="U26">
            <v>100.102</v>
          </cell>
          <cell r="V26">
            <v>100.723</v>
          </cell>
          <cell r="W26">
            <v>98.965</v>
          </cell>
          <cell r="X26">
            <v>100.083</v>
          </cell>
          <cell r="Y26">
            <v>99.46</v>
          </cell>
          <cell r="Z26">
            <v>99.727</v>
          </cell>
          <cell r="AA26">
            <v>98.88</v>
          </cell>
          <cell r="AB26">
            <v>99.046</v>
          </cell>
          <cell r="AC26">
            <v>99.09</v>
          </cell>
          <cell r="AD26">
            <v>100.456</v>
          </cell>
          <cell r="AE26">
            <v>99.324</v>
          </cell>
          <cell r="AF26">
            <v>100.974</v>
          </cell>
          <cell r="AG26">
            <v>101.396</v>
          </cell>
          <cell r="AH26">
            <v>99.51</v>
          </cell>
          <cell r="AI26">
            <v>99.912</v>
          </cell>
          <cell r="AJ26">
            <v>98.916</v>
          </cell>
          <cell r="AK26">
            <v>100.569</v>
          </cell>
          <cell r="AL26">
            <v>99.763</v>
          </cell>
          <cell r="AM26">
            <v>100.688</v>
          </cell>
          <cell r="AN26">
            <v>101.033</v>
          </cell>
          <cell r="AO26">
            <v>98.996</v>
          </cell>
          <cell r="AP26">
            <v>99.052</v>
          </cell>
          <cell r="AQ26">
            <v>98.137</v>
          </cell>
          <cell r="AR26">
            <v>99.97</v>
          </cell>
          <cell r="AS26">
            <v>99.266</v>
          </cell>
          <cell r="AT26">
            <v>99.668</v>
          </cell>
          <cell r="AU26">
            <v>99.165</v>
          </cell>
          <cell r="AV26">
            <v>99.302</v>
          </cell>
          <cell r="AW26">
            <v>99.365</v>
          </cell>
          <cell r="AX26">
            <v>99.005</v>
          </cell>
          <cell r="AY26">
            <v>99.877</v>
          </cell>
          <cell r="AZ26">
            <v>99.455</v>
          </cell>
        </row>
        <row r="92">
          <cell r="A92" t="str">
            <v>Na</v>
          </cell>
          <cell r="B92">
            <v>0.006659502979460863</v>
          </cell>
          <cell r="C92">
            <v>0.015091328390143233</v>
          </cell>
          <cell r="D92">
            <v>0.014025448738859811</v>
          </cell>
          <cell r="E92">
            <v>0.012989102684927726</v>
          </cell>
          <cell r="F92">
            <v>0.012155544645198612</v>
          </cell>
          <cell r="G92">
            <v>0.012123480137834333</v>
          </cell>
          <cell r="H92">
            <v>0.009700099371451859</v>
          </cell>
          <cell r="I92">
            <v>0.020708545923193898</v>
          </cell>
          <cell r="J92">
            <v>0.016779171766567375</v>
          </cell>
          <cell r="K92">
            <v>0.014578451840522255</v>
          </cell>
          <cell r="L92">
            <v>0.019579799811592247</v>
          </cell>
          <cell r="M92">
            <v>0.015852534526345198</v>
          </cell>
          <cell r="N92">
            <v>0.0196243479079031</v>
          </cell>
          <cell r="O92">
            <v>0.01513719671945045</v>
          </cell>
          <cell r="P92">
            <v>0.01893940533404495</v>
          </cell>
          <cell r="Q92">
            <v>0.01322137501064571</v>
          </cell>
          <cell r="R92">
            <v>0.01815669187664006</v>
          </cell>
          <cell r="S92">
            <v>0.017967684566123954</v>
          </cell>
          <cell r="T92">
            <v>0.02136303970616745</v>
          </cell>
          <cell r="U92">
            <v>0.011885243014465648</v>
          </cell>
          <cell r="V92">
            <v>0.012642851910424791</v>
          </cell>
          <cell r="W92">
            <v>0.012830560867426137</v>
          </cell>
          <cell r="X92">
            <v>0.011632253472408009</v>
          </cell>
          <cell r="Y92">
            <v>0.019476859286544725</v>
          </cell>
          <cell r="Z92">
            <v>0.01858011054697382</v>
          </cell>
          <cell r="AA92">
            <v>0.017866978352835496</v>
          </cell>
          <cell r="AB92">
            <v>0.01669537665897854</v>
          </cell>
          <cell r="AC92">
            <v>0.01733621413863417</v>
          </cell>
          <cell r="AD92">
            <v>0.015975375429922077</v>
          </cell>
          <cell r="AE92">
            <v>0.017425431990112063</v>
          </cell>
          <cell r="AF92">
            <v>0.014340842111669068</v>
          </cell>
          <cell r="AG92">
            <v>0.01570304279629721</v>
          </cell>
          <cell r="AH92">
            <v>0.015745891974748745</v>
          </cell>
          <cell r="AI92">
            <v>0.01701448360026371</v>
          </cell>
          <cell r="AJ92">
            <v>0.016525927382418436</v>
          </cell>
          <cell r="AK92">
            <v>0.015745437147247632</v>
          </cell>
          <cell r="AL92">
            <v>0.016146311186060153</v>
          </cell>
          <cell r="AM92">
            <v>0.014798985788709348</v>
          </cell>
          <cell r="AN92">
            <v>0.018187282101446798</v>
          </cell>
          <cell r="AO92">
            <v>0.015308800134637665</v>
          </cell>
          <cell r="AP92">
            <v>0.010861140026221634</v>
          </cell>
          <cell r="AQ92">
            <v>0.009591317894718534</v>
          </cell>
          <cell r="AR92">
            <v>0.015179742766822662</v>
          </cell>
          <cell r="AS92">
            <v>0.006909991750739905</v>
          </cell>
          <cell r="AT92">
            <v>0.005829427942860677</v>
          </cell>
          <cell r="AU92">
            <v>0.016550112939606954</v>
          </cell>
          <cell r="AV92">
            <v>0.015251261935699667</v>
          </cell>
          <cell r="AW92">
            <v>0.012748042940500798</v>
          </cell>
          <cell r="AX92">
            <v>0.012215823199974952</v>
          </cell>
          <cell r="AY92">
            <v>0.012648382146233721</v>
          </cell>
          <cell r="AZ92">
            <v>0.013391711246500036</v>
          </cell>
        </row>
        <row r="93">
          <cell r="A93" t="str">
            <v>Mg</v>
          </cell>
          <cell r="B93">
            <v>1.1323155420480016</v>
          </cell>
          <cell r="C93">
            <v>0.9348483447079614</v>
          </cell>
          <cell r="D93">
            <v>0.9501384447081296</v>
          </cell>
          <cell r="E93">
            <v>1.0191841756643616</v>
          </cell>
          <cell r="F93">
            <v>1.000265707961718</v>
          </cell>
          <cell r="G93">
            <v>0.9923632121964905</v>
          </cell>
          <cell r="H93">
            <v>1.0234156467587687</v>
          </cell>
          <cell r="I93">
            <v>0.8430603840429522</v>
          </cell>
          <cell r="J93">
            <v>0.8787681155807265</v>
          </cell>
          <cell r="K93">
            <v>0.9460531619098982</v>
          </cell>
          <cell r="L93">
            <v>0.878642646083384</v>
          </cell>
          <cell r="M93">
            <v>0.9176178115174807</v>
          </cell>
          <cell r="N93">
            <v>0.8260884902718459</v>
          </cell>
          <cell r="O93">
            <v>0.8970555970389118</v>
          </cell>
          <cell r="P93">
            <v>0.8935564412885614</v>
          </cell>
          <cell r="Q93">
            <v>0.970006820495158</v>
          </cell>
          <cell r="R93">
            <v>0.914160997514497</v>
          </cell>
          <cell r="S93">
            <v>0.8832302486175676</v>
          </cell>
          <cell r="T93">
            <v>0.8842976926611414</v>
          </cell>
          <cell r="U93">
            <v>1.0304080241306384</v>
          </cell>
          <cell r="V93">
            <v>0.9601431084680657</v>
          </cell>
          <cell r="W93">
            <v>1.0041043176890943</v>
          </cell>
          <cell r="X93">
            <v>1.0288724245555354</v>
          </cell>
          <cell r="Y93">
            <v>0.8766455354587531</v>
          </cell>
          <cell r="Z93">
            <v>0.8583170125116125</v>
          </cell>
          <cell r="AA93">
            <v>0.9146069479214445</v>
          </cell>
          <cell r="AB93">
            <v>0.9573400606607665</v>
          </cell>
          <cell r="AC93">
            <v>0.9155917262305895</v>
          </cell>
          <cell r="AD93">
            <v>0.8808990236286109</v>
          </cell>
          <cell r="AE93">
            <v>0.8693918797574265</v>
          </cell>
          <cell r="AF93">
            <v>0.9093050861669896</v>
          </cell>
          <cell r="AG93">
            <v>0.8915777997579942</v>
          </cell>
          <cell r="AH93">
            <v>0.9087795705296867</v>
          </cell>
          <cell r="AI93">
            <v>0.9294376176011613</v>
          </cell>
          <cell r="AJ93">
            <v>0.9112091958198634</v>
          </cell>
          <cell r="AK93">
            <v>0.906128770985788</v>
          </cell>
          <cell r="AL93">
            <v>0.8847665753833428</v>
          </cell>
          <cell r="AM93">
            <v>0.9224934648687756</v>
          </cell>
          <cell r="AN93">
            <v>0.8466040617223527</v>
          </cell>
          <cell r="AO93">
            <v>0.8933033179181867</v>
          </cell>
          <cell r="AP93">
            <v>0.9691524413470202</v>
          </cell>
          <cell r="AQ93">
            <v>1.015092255699902</v>
          </cell>
          <cell r="AR93">
            <v>0.8893890432277743</v>
          </cell>
          <cell r="AS93">
            <v>1.0115499872466456</v>
          </cell>
          <cell r="AT93">
            <v>1.0031298988272503</v>
          </cell>
          <cell r="AU93">
            <v>0.9045317655328211</v>
          </cell>
          <cell r="AV93">
            <v>0.9295295667232067</v>
          </cell>
          <cell r="AW93">
            <v>0.9541322583316888</v>
          </cell>
          <cell r="AX93">
            <v>0.9137865318692345</v>
          </cell>
          <cell r="AY93">
            <v>0.9061880392631326</v>
          </cell>
          <cell r="AZ93">
            <v>0.8922332278198883</v>
          </cell>
        </row>
        <row r="94">
          <cell r="A94" t="str">
            <v>Al</v>
          </cell>
          <cell r="B94">
            <v>0.05826672737805069</v>
          </cell>
          <cell r="C94">
            <v>0.12877554632149452</v>
          </cell>
          <cell r="D94">
            <v>0.13640981295783938</v>
          </cell>
          <cell r="E94">
            <v>0.060984099057379705</v>
          </cell>
          <cell r="F94">
            <v>0.05559105439684544</v>
          </cell>
          <cell r="G94">
            <v>0.058392200943036925</v>
          </cell>
          <cell r="H94">
            <v>0.0586194297524245</v>
          </cell>
          <cell r="I94">
            <v>0.19566304028546766</v>
          </cell>
          <cell r="J94">
            <v>0.12890446848743797</v>
          </cell>
          <cell r="K94">
            <v>0.10037570910851305</v>
          </cell>
          <cell r="L94">
            <v>0.17190703851794353</v>
          </cell>
          <cell r="M94">
            <v>0.1527908202201987</v>
          </cell>
          <cell r="N94">
            <v>0.21594105250622123</v>
          </cell>
          <cell r="O94">
            <v>0.142320853947034</v>
          </cell>
          <cell r="P94">
            <v>0.15145916373804696</v>
          </cell>
          <cell r="Q94">
            <v>0.07673888884874974</v>
          </cell>
          <cell r="R94">
            <v>0.15685327743286823</v>
          </cell>
          <cell r="S94">
            <v>0.16056601348496302</v>
          </cell>
          <cell r="T94">
            <v>0.16208482631746923</v>
          </cell>
          <cell r="U94">
            <v>0.08415859481866984</v>
          </cell>
          <cell r="V94">
            <v>0.07740991885812014</v>
          </cell>
          <cell r="W94">
            <v>0.06858137748663033</v>
          </cell>
          <cell r="X94">
            <v>0.06704389974147155</v>
          </cell>
          <cell r="Y94">
            <v>0.1462661905947272</v>
          </cell>
          <cell r="Z94">
            <v>0.17621636790394365</v>
          </cell>
          <cell r="AA94">
            <v>0.15612333870863082</v>
          </cell>
          <cell r="AB94">
            <v>0.13901798681511524</v>
          </cell>
          <cell r="AC94">
            <v>0.14145567348325627</v>
          </cell>
          <cell r="AD94">
            <v>0.1471742392230888</v>
          </cell>
          <cell r="AE94">
            <v>0.24166255731230432</v>
          </cell>
          <cell r="AF94">
            <v>0.13772527810469087</v>
          </cell>
          <cell r="AG94">
            <v>0.150637839978634</v>
          </cell>
          <cell r="AH94">
            <v>0.15575302098364174</v>
          </cell>
          <cell r="AI94">
            <v>0.16703867708183126</v>
          </cell>
          <cell r="AJ94">
            <v>0.16419466818584422</v>
          </cell>
          <cell r="AK94">
            <v>0.14041980716523755</v>
          </cell>
          <cell r="AL94">
            <v>0.11326473493323103</v>
          </cell>
          <cell r="AM94">
            <v>0.13420560166487303</v>
          </cell>
          <cell r="AN94">
            <v>0.1372177211914309</v>
          </cell>
          <cell r="AO94">
            <v>0.18877943481711743</v>
          </cell>
          <cell r="AP94">
            <v>0.0668900331619342</v>
          </cell>
          <cell r="AQ94">
            <v>0.07710833926315894</v>
          </cell>
          <cell r="AR94">
            <v>0.1954621921743849</v>
          </cell>
          <cell r="AS94">
            <v>0.07755507926087539</v>
          </cell>
          <cell r="AT94">
            <v>0.08409376317282775</v>
          </cell>
          <cell r="AU94">
            <v>0.19223398824214133</v>
          </cell>
          <cell r="AV94">
            <v>0.132488959752802</v>
          </cell>
          <cell r="AW94">
            <v>0.17348451114162258</v>
          </cell>
          <cell r="AX94">
            <v>0.19214834344838044</v>
          </cell>
          <cell r="AY94">
            <v>0.15148150371625588</v>
          </cell>
          <cell r="AZ94">
            <v>0.18557465767583986</v>
          </cell>
        </row>
        <row r="95">
          <cell r="A95" t="str">
            <v>Si</v>
          </cell>
          <cell r="B95">
            <v>1.9335077059769417</v>
          </cell>
          <cell r="C95">
            <v>1.8903872257366343</v>
          </cell>
          <cell r="D95">
            <v>1.8647193740850376</v>
          </cell>
          <cell r="E95">
            <v>1.874520928594627</v>
          </cell>
          <cell r="F95">
            <v>1.9185540430807368</v>
          </cell>
          <cell r="G95">
            <v>1.9263299899663247</v>
          </cell>
          <cell r="H95">
            <v>1.9430576844932703</v>
          </cell>
          <cell r="I95">
            <v>1.8476995676323718</v>
          </cell>
          <cell r="J95">
            <v>1.8995642066767555</v>
          </cell>
          <cell r="K95">
            <v>1.8967514350867152</v>
          </cell>
          <cell r="L95">
            <v>1.8655612242798134</v>
          </cell>
          <cell r="M95">
            <v>1.869662711982755</v>
          </cell>
          <cell r="N95">
            <v>1.815863441512748</v>
          </cell>
          <cell r="O95">
            <v>1.8800536825765393</v>
          </cell>
          <cell r="P95">
            <v>1.8411966420233263</v>
          </cell>
          <cell r="Q95">
            <v>1.9116696120685182</v>
          </cell>
          <cell r="R95">
            <v>1.8486849139253843</v>
          </cell>
          <cell r="S95">
            <v>1.8626192976007054</v>
          </cell>
          <cell r="T95">
            <v>1.8671112367299905</v>
          </cell>
          <cell r="U95">
            <v>1.9082941198591803</v>
          </cell>
          <cell r="V95">
            <v>1.9259919750558856</v>
          </cell>
          <cell r="W95">
            <v>1.8995393980201953</v>
          </cell>
          <cell r="X95">
            <v>1.914727038857525</v>
          </cell>
          <cell r="Y95">
            <v>1.8597541480167963</v>
          </cell>
          <cell r="Z95">
            <v>1.8503697798409424</v>
          </cell>
          <cell r="AA95">
            <v>1.8415143518486918</v>
          </cell>
          <cell r="AB95">
            <v>1.8537966469182443</v>
          </cell>
          <cell r="AC95">
            <v>1.8629728783531507</v>
          </cell>
          <cell r="AD95">
            <v>1.8665724519811564</v>
          </cell>
          <cell r="AE95">
            <v>1.7786652919324673</v>
          </cell>
          <cell r="AF95">
            <v>1.8832135707762143</v>
          </cell>
          <cell r="AG95">
            <v>1.8746532420701583</v>
          </cell>
          <cell r="AH95">
            <v>1.839231178956316</v>
          </cell>
          <cell r="AI95">
            <v>1.8260385400211114</v>
          </cell>
          <cell r="AJ95">
            <v>1.8267875984757624</v>
          </cell>
          <cell r="AK95">
            <v>1.8728345143431802</v>
          </cell>
          <cell r="AL95">
            <v>1.8630685955655166</v>
          </cell>
          <cell r="AM95">
            <v>1.8688360414626755</v>
          </cell>
          <cell r="AN95">
            <v>1.8607385219252326</v>
          </cell>
          <cell r="AO95">
            <v>1.83789719515786</v>
          </cell>
          <cell r="AP95">
            <v>1.9134611614755663</v>
          </cell>
          <cell r="AQ95">
            <v>1.890824227719822</v>
          </cell>
          <cell r="AR95">
            <v>1.8114864436077573</v>
          </cell>
          <cell r="AS95">
            <v>1.8923064275150405</v>
          </cell>
          <cell r="AT95">
            <v>1.8917163201168976</v>
          </cell>
          <cell r="AU95">
            <v>1.8041248416865996</v>
          </cell>
          <cell r="AV95">
            <v>1.839372559937573</v>
          </cell>
          <cell r="AW95">
            <v>1.8144082685751899</v>
          </cell>
          <cell r="AX95">
            <v>1.812323905873754</v>
          </cell>
          <cell r="AY95">
            <v>1.8349674406222354</v>
          </cell>
          <cell r="AZ95">
            <v>1.822597482612225</v>
          </cell>
        </row>
        <row r="98">
          <cell r="A98" t="str">
            <v>K</v>
          </cell>
          <cell r="B98">
            <v>0.0003729199646132384</v>
          </cell>
          <cell r="C98">
            <v>0.0014519945485608544</v>
          </cell>
          <cell r="D98">
            <v>9.368977977864364E-05</v>
          </cell>
          <cell r="E98">
            <v>0.0002360925391381455</v>
          </cell>
          <cell r="F98">
            <v>0.0005175232552995223</v>
          </cell>
          <cell r="G98">
            <v>4.692346421941395E-05</v>
          </cell>
          <cell r="H98">
            <v>0.00018634909627394486</v>
          </cell>
          <cell r="I98">
            <v>0.0004747657620639473</v>
          </cell>
          <cell r="J98">
            <v>0.00037584114975104817</v>
          </cell>
          <cell r="K98">
            <v>0.0003275422053764558</v>
          </cell>
          <cell r="L98">
            <v>0.000281085528681323</v>
          </cell>
          <cell r="M98">
            <v>0.0005638176443231523</v>
          </cell>
          <cell r="N98">
            <v>0</v>
          </cell>
          <cell r="O98">
            <v>0.00023270910149443224</v>
          </cell>
          <cell r="P98">
            <v>0.00018953187760339406</v>
          </cell>
          <cell r="Q98">
            <v>0.0006080211902321508</v>
          </cell>
          <cell r="R98">
            <v>0.0008432973422781247</v>
          </cell>
          <cell r="S98">
            <v>0</v>
          </cell>
          <cell r="T98">
            <v>0.0006581601426501996</v>
          </cell>
          <cell r="U98">
            <v>0.0006516861682723484</v>
          </cell>
          <cell r="V98">
            <v>0.0005576798454845041</v>
          </cell>
          <cell r="W98">
            <v>0</v>
          </cell>
          <cell r="X98">
            <v>0.0007933788408840474</v>
          </cell>
          <cell r="Y98">
            <v>0.0008039152007166173</v>
          </cell>
          <cell r="Z98">
            <v>0.0008496356329108499</v>
          </cell>
          <cell r="AA98">
            <v>0.0008532643853965796</v>
          </cell>
          <cell r="AB98">
            <v>0.0006628999032803226</v>
          </cell>
          <cell r="AC98">
            <v>0.0013252778362339236</v>
          </cell>
          <cell r="AD98">
            <v>0.00028030541572851347</v>
          </cell>
          <cell r="AE98">
            <v>4.7183370729713745E-05</v>
          </cell>
          <cell r="AF98">
            <v>0.0003700378571458472</v>
          </cell>
          <cell r="AG98">
            <v>0.00023063089464509814</v>
          </cell>
          <cell r="AH98">
            <v>0</v>
          </cell>
          <cell r="AI98">
            <v>0.00023420844967249107</v>
          </cell>
          <cell r="AJ98">
            <v>0.00028490055252606325</v>
          </cell>
          <cell r="AK98">
            <v>0.000746678100922043</v>
          </cell>
          <cell r="AL98">
            <v>0.0006639953210739781</v>
          </cell>
          <cell r="AM98">
            <v>0.0004659049776589572</v>
          </cell>
          <cell r="AN98">
            <v>0.0007508605526756609</v>
          </cell>
          <cell r="AO98">
            <v>4.729042674462916E-05</v>
          </cell>
          <cell r="AP98">
            <v>0.0007522522422639347</v>
          </cell>
          <cell r="AQ98">
            <v>0.000379601845275863</v>
          </cell>
          <cell r="AR98">
            <v>0.00032824228868516244</v>
          </cell>
          <cell r="AS98">
            <v>0.0008437037572187563</v>
          </cell>
          <cell r="AT98">
            <v>0.0009355214832406672</v>
          </cell>
          <cell r="AU98">
            <v>0.000942824069033476</v>
          </cell>
          <cell r="AV98">
            <v>0.0006124649108272879</v>
          </cell>
          <cell r="AW98">
            <v>9.424649207732796E-05</v>
          </cell>
          <cell r="AX98">
            <v>0.0007564939919135874</v>
          </cell>
          <cell r="AY98">
            <v>0.0003740387927150184</v>
          </cell>
          <cell r="AZ98">
            <v>0.001036642080273361</v>
          </cell>
        </row>
        <row r="99">
          <cell r="A99" t="str">
            <v>Ca</v>
          </cell>
          <cell r="B99">
            <v>0.5729509990750619</v>
          </cell>
          <cell r="C99">
            <v>0.8119965287464391</v>
          </cell>
          <cell r="D99">
            <v>0.7982975203324517</v>
          </cell>
          <cell r="E99">
            <v>0.7650478849255559</v>
          </cell>
          <cell r="F99">
            <v>0.734026725801771</v>
          </cell>
          <cell r="G99">
            <v>0.745528749063883</v>
          </cell>
          <cell r="H99">
            <v>0.6460499340486655</v>
          </cell>
          <cell r="I99">
            <v>0.7533597443601912</v>
          </cell>
          <cell r="J99">
            <v>0.8170555874370702</v>
          </cell>
          <cell r="K99">
            <v>0.7676041001407373</v>
          </cell>
          <cell r="L99">
            <v>0.800192702912723</v>
          </cell>
          <cell r="M99">
            <v>0.7218803136641951</v>
          </cell>
          <cell r="N99">
            <v>0.7955603418192744</v>
          </cell>
          <cell r="O99">
            <v>0.8083380202426597</v>
          </cell>
          <cell r="P99">
            <v>0.8042835435010494</v>
          </cell>
          <cell r="Q99">
            <v>0.7495068413671506</v>
          </cell>
          <cell r="R99">
            <v>0.7745773873087337</v>
          </cell>
          <cell r="S99">
            <v>0.8029387761161242</v>
          </cell>
          <cell r="T99">
            <v>0.7791835593502492</v>
          </cell>
          <cell r="U99">
            <v>0.6762862745077032</v>
          </cell>
          <cell r="V99">
            <v>0.7561356051868942</v>
          </cell>
          <cell r="W99">
            <v>0.7321091995282785</v>
          </cell>
          <cell r="X99">
            <v>0.6522833861561601</v>
          </cell>
          <cell r="Y99">
            <v>0.7820783312117258</v>
          </cell>
          <cell r="Z99">
            <v>0.7977625196670749</v>
          </cell>
          <cell r="AA99">
            <v>0.7455926556576599</v>
          </cell>
          <cell r="AB99">
            <v>0.7007281718919952</v>
          </cell>
          <cell r="AC99">
            <v>0.7710898128554448</v>
          </cell>
          <cell r="AD99">
            <v>0.8188451751401123</v>
          </cell>
          <cell r="AE99">
            <v>0.8123080283933237</v>
          </cell>
          <cell r="AF99">
            <v>0.8372262868510302</v>
          </cell>
          <cell r="AG99">
            <v>0.8413300772791997</v>
          </cell>
          <cell r="AH99">
            <v>0.7965928547833132</v>
          </cell>
          <cell r="AI99">
            <v>0.7684234539161634</v>
          </cell>
          <cell r="AJ99">
            <v>0.7601281731918589</v>
          </cell>
          <cell r="AK99">
            <v>0.7783410113291588</v>
          </cell>
          <cell r="AL99">
            <v>0.7512782318208803</v>
          </cell>
          <cell r="AM99">
            <v>0.7639114360485482</v>
          </cell>
          <cell r="AN99">
            <v>0.7624820013851777</v>
          </cell>
          <cell r="AO99">
            <v>0.7981055861093136</v>
          </cell>
          <cell r="AP99">
            <v>0.835364804301626</v>
          </cell>
          <cell r="AQ99">
            <v>0.7393127065680662</v>
          </cell>
          <cell r="AR99">
            <v>0.806184896012389</v>
          </cell>
          <cell r="AS99">
            <v>0.7772338869363622</v>
          </cell>
          <cell r="AT99">
            <v>0.7596472562485194</v>
          </cell>
          <cell r="AU99">
            <v>0.8193419723009638</v>
          </cell>
          <cell r="AV99">
            <v>0.8128320753182919</v>
          </cell>
          <cell r="AW99">
            <v>0.7246801546443409</v>
          </cell>
          <cell r="AX99">
            <v>0.7879378078670966</v>
          </cell>
          <cell r="AY99">
            <v>0.8683072604158625</v>
          </cell>
          <cell r="AZ99">
            <v>0.813157772064815</v>
          </cell>
        </row>
        <row r="100">
          <cell r="A100" t="str">
            <v>Ti</v>
          </cell>
          <cell r="B100">
            <v>0.009479969740170117</v>
          </cell>
          <cell r="C100">
            <v>0.012672963562974371</v>
          </cell>
          <cell r="D100">
            <v>0.014607641542799775</v>
          </cell>
          <cell r="E100">
            <v>0.01099440074516691</v>
          </cell>
          <cell r="F100">
            <v>0.01017807056842993</v>
          </cell>
          <cell r="G100">
            <v>0.009736322245987389</v>
          </cell>
          <cell r="H100">
            <v>0.01172620232533054</v>
          </cell>
          <cell r="I100">
            <v>0.02963722661107222</v>
          </cell>
          <cell r="J100">
            <v>0.014732897994961485</v>
          </cell>
          <cell r="K100">
            <v>0.014039421724748846</v>
          </cell>
          <cell r="L100">
            <v>0.016983396979152094</v>
          </cell>
          <cell r="M100">
            <v>0.017780937417830465</v>
          </cell>
          <cell r="N100">
            <v>0.028973627497099134</v>
          </cell>
          <cell r="O100">
            <v>0.017476119511210926</v>
          </cell>
          <cell r="P100">
            <v>0.017987481060913423</v>
          </cell>
          <cell r="Q100">
            <v>0.00956680774265136</v>
          </cell>
          <cell r="R100">
            <v>0.01703945104850798</v>
          </cell>
          <cell r="S100">
            <v>0.016853145735911523</v>
          </cell>
          <cell r="T100">
            <v>0.0174861866846187</v>
          </cell>
          <cell r="U100">
            <v>0.008478736836354183</v>
          </cell>
          <cell r="V100">
            <v>0.010245602776703479</v>
          </cell>
          <cell r="W100">
            <v>0.010119705779394495</v>
          </cell>
          <cell r="X100">
            <v>0.010316328643221781</v>
          </cell>
          <cell r="Y100">
            <v>0.01901112872498825</v>
          </cell>
          <cell r="Z100">
            <v>0.02515306146379825</v>
          </cell>
          <cell r="AA100">
            <v>0.021907326714371428</v>
          </cell>
          <cell r="AB100">
            <v>0.01951009141889754</v>
          </cell>
          <cell r="AC100">
            <v>0.020562627118978147</v>
          </cell>
          <cell r="AD100">
            <v>0.01765226654480034</v>
          </cell>
          <cell r="AE100">
            <v>0.030705787867519617</v>
          </cell>
          <cell r="AF100">
            <v>0.013060322237340544</v>
          </cell>
          <cell r="AG100">
            <v>0.014546666091749153</v>
          </cell>
          <cell r="AH100">
            <v>0.01876571752783798</v>
          </cell>
          <cell r="AI100">
            <v>0.020046168859862826</v>
          </cell>
          <cell r="AJ100">
            <v>0.02102055540545721</v>
          </cell>
          <cell r="AK100">
            <v>0.01647792275442388</v>
          </cell>
          <cell r="AL100">
            <v>0.020520845564143634</v>
          </cell>
          <cell r="AM100">
            <v>0.017000050367197993</v>
          </cell>
          <cell r="AN100">
            <v>0.023817965739816836</v>
          </cell>
          <cell r="AO100">
            <v>0.022468313944236293</v>
          </cell>
          <cell r="AP100">
            <v>0.008369753350532434</v>
          </cell>
          <cell r="AQ100">
            <v>0.00992953451213429</v>
          </cell>
          <cell r="AR100">
            <v>0.023660965670671035</v>
          </cell>
          <cell r="AS100">
            <v>0.009587583547666046</v>
          </cell>
          <cell r="AT100">
            <v>0.010339921598713532</v>
          </cell>
          <cell r="AU100">
            <v>0.021007998099172965</v>
          </cell>
          <cell r="AV100">
            <v>0.01588532473937429</v>
          </cell>
          <cell r="AW100">
            <v>0.02052777343821845</v>
          </cell>
          <cell r="AX100">
            <v>0.020512827294436493</v>
          </cell>
          <cell r="AY100">
            <v>0.013201533485798342</v>
          </cell>
          <cell r="AZ100">
            <v>0.020943039306838454</v>
          </cell>
        </row>
        <row r="102">
          <cell r="A102" t="str">
            <v>Mn</v>
          </cell>
          <cell r="B102">
            <v>0.009346731972473264</v>
          </cell>
          <cell r="C102">
            <v>0.004540287420260404</v>
          </cell>
          <cell r="D102">
            <v>0.005629476312147295</v>
          </cell>
          <cell r="E102">
            <v>0.006897030367146929</v>
          </cell>
          <cell r="F102">
            <v>0.008184001019159002</v>
          </cell>
          <cell r="G102">
            <v>0.007882024621777898</v>
          </cell>
          <cell r="H102">
            <v>0.011197035853246357</v>
          </cell>
          <cell r="I102">
            <v>0.008353192016266829</v>
          </cell>
          <cell r="J102">
            <v>0.006893405294818822</v>
          </cell>
          <cell r="K102">
            <v>0.00947537194884946</v>
          </cell>
          <cell r="L102">
            <v>0.005629800565004647</v>
          </cell>
          <cell r="M102">
            <v>0.008578617600860351</v>
          </cell>
          <cell r="N102">
            <v>0.007196335293340004</v>
          </cell>
          <cell r="O102">
            <v>0.00611837024168516</v>
          </cell>
          <cell r="P102">
            <v>0.00739294260598321</v>
          </cell>
          <cell r="Q102">
            <v>0.009036402157295531</v>
          </cell>
          <cell r="R102">
            <v>0.005381229673552875</v>
          </cell>
          <cell r="S102">
            <v>0.00831838298814217</v>
          </cell>
          <cell r="T102">
            <v>0.010237751533364857</v>
          </cell>
          <cell r="U102">
            <v>0.009889803091028288</v>
          </cell>
          <cell r="V102">
            <v>0.007898977329346095</v>
          </cell>
          <cell r="W102">
            <v>0.0065758331787551545</v>
          </cell>
          <cell r="X102">
            <v>0.00852102000636198</v>
          </cell>
          <cell r="Y102">
            <v>0.007974844700133469</v>
          </cell>
          <cell r="Z102">
            <v>0.0049515879635785</v>
          </cell>
          <cell r="AA102">
            <v>0.008182983217195025</v>
          </cell>
          <cell r="AB102">
            <v>0.008739607216287746</v>
          </cell>
          <cell r="AC102">
            <v>0.006379286985417476</v>
          </cell>
          <cell r="AD102">
            <v>0.0066997899686108454</v>
          </cell>
          <cell r="AE102">
            <v>0.00501228947128721</v>
          </cell>
          <cell r="AF102">
            <v>0.005005770947913906</v>
          </cell>
          <cell r="AG102">
            <v>0.00505310848590207</v>
          </cell>
          <cell r="AH102">
            <v>0.007816700598227788</v>
          </cell>
          <cell r="AI102">
            <v>0.006157790991521107</v>
          </cell>
          <cell r="AJ102">
            <v>0.008259819010358903</v>
          </cell>
          <cell r="AK102">
            <v>0.011092352359798078</v>
          </cell>
          <cell r="AL102">
            <v>0.012375328399560027</v>
          </cell>
          <cell r="AM102">
            <v>0.008042626436580996</v>
          </cell>
          <cell r="AN102">
            <v>0.010936380737436559</v>
          </cell>
          <cell r="AO102">
            <v>0.006122588101193674</v>
          </cell>
          <cell r="AP102">
            <v>0.005088131318336597</v>
          </cell>
          <cell r="AQ102">
            <v>0.008128028777610735</v>
          </cell>
          <cell r="AR102">
            <v>0.008997493333781822</v>
          </cell>
          <cell r="AS102">
            <v>0.006939841310256997</v>
          </cell>
          <cell r="AT102">
            <v>0.010869736405749387</v>
          </cell>
          <cell r="AU102">
            <v>0.008043794878905932</v>
          </cell>
          <cell r="AV102">
            <v>0.008758366004219333</v>
          </cell>
          <cell r="AW102">
            <v>0.008791616134536197</v>
          </cell>
          <cell r="AX102">
            <v>0.009134939770015118</v>
          </cell>
          <cell r="AY102">
            <v>0.007139728450079129</v>
          </cell>
          <cell r="AZ102">
            <v>0.007101649094293798</v>
          </cell>
        </row>
        <row r="103">
          <cell r="A103" t="str">
            <v>Fe2</v>
          </cell>
          <cell r="B103">
            <v>0.27447080215450653</v>
          </cell>
          <cell r="C103">
            <v>0.19383693536056848</v>
          </cell>
          <cell r="D103">
            <v>0.20977028163684922</v>
          </cell>
          <cell r="E103">
            <v>0.24419213287040842</v>
          </cell>
          <cell r="F103">
            <v>0.25801948169549416</v>
          </cell>
          <cell r="G103">
            <v>0.24577307324054656</v>
          </cell>
          <cell r="H103">
            <v>0.29400568278806877</v>
          </cell>
          <cell r="I103">
            <v>0.2987776304340966</v>
          </cell>
          <cell r="J103">
            <v>0.23538330371748079</v>
          </cell>
          <cell r="K103">
            <v>0.24839591808530206</v>
          </cell>
          <cell r="L103">
            <v>0.23803588128617717</v>
          </cell>
          <cell r="M103">
            <v>0.29340360614898936</v>
          </cell>
          <cell r="N103">
            <v>0.28992661539705833</v>
          </cell>
          <cell r="O103">
            <v>0.23077690182156824</v>
          </cell>
          <cell r="P103">
            <v>0.2614119603675512</v>
          </cell>
          <cell r="Q103">
            <v>0.25720713434949594</v>
          </cell>
          <cell r="R103">
            <v>0.2612348168651675</v>
          </cell>
          <cell r="S103">
            <v>0.24376966719786836</v>
          </cell>
          <cell r="T103">
            <v>0.25655780920710014</v>
          </cell>
          <cell r="U103">
            <v>0.2652025350482345</v>
          </cell>
          <cell r="V103">
            <v>0.24801555036991424</v>
          </cell>
          <cell r="W103">
            <v>0.26152955337089495</v>
          </cell>
          <cell r="X103">
            <v>0.2978888967060742</v>
          </cell>
          <cell r="Y103">
            <v>0.2790291231656001</v>
          </cell>
          <cell r="Z103">
            <v>0.2651167237674477</v>
          </cell>
          <cell r="AA103">
            <v>0.28045021536782955</v>
          </cell>
          <cell r="AB103">
            <v>0.3011781108552326</v>
          </cell>
          <cell r="AC103">
            <v>0.25976197448658045</v>
          </cell>
          <cell r="AD103">
            <v>0.2402233819707392</v>
          </cell>
          <cell r="AE103">
            <v>0.24060806926737682</v>
          </cell>
          <cell r="AF103">
            <v>0.19393762770557968</v>
          </cell>
          <cell r="AG103">
            <v>0.20162320963926805</v>
          </cell>
          <cell r="AH103">
            <v>0.2527117667523439</v>
          </cell>
          <cell r="AI103">
            <v>0.2614656615395552</v>
          </cell>
          <cell r="AJ103">
            <v>0.288175244993379</v>
          </cell>
          <cell r="AK103">
            <v>0.25734169022305603</v>
          </cell>
          <cell r="AL103">
            <v>0.3366220602156012</v>
          </cell>
          <cell r="AM103">
            <v>0.2672713995039786</v>
          </cell>
          <cell r="AN103">
            <v>0.3363688954914985</v>
          </cell>
          <cell r="AO103">
            <v>0.23132678992161018</v>
          </cell>
          <cell r="AP103">
            <v>0.18606390764952052</v>
          </cell>
          <cell r="AQ103">
            <v>0.24277764189855763</v>
          </cell>
          <cell r="AR103">
            <v>0.2465291701785239</v>
          </cell>
          <cell r="AS103">
            <v>0.21530149675737661</v>
          </cell>
          <cell r="AT103">
            <v>0.2311105324642368</v>
          </cell>
          <cell r="AU103">
            <v>0.22991698425031704</v>
          </cell>
          <cell r="AV103">
            <v>0.24253304027517006</v>
          </cell>
          <cell r="AW103">
            <v>0.28781190081691577</v>
          </cell>
          <cell r="AX103">
            <v>0.24789305165351605</v>
          </cell>
          <cell r="AY103">
            <v>0.19860908880648812</v>
          </cell>
          <cell r="AZ103">
            <v>0.24118117766383237</v>
          </cell>
        </row>
        <row r="106">
          <cell r="A106" t="str">
            <v>Sum</v>
          </cell>
          <cell r="B106">
            <v>4</v>
          </cell>
          <cell r="C106">
            <v>4</v>
          </cell>
          <cell r="D106">
            <v>3.9999999999999996</v>
          </cell>
          <cell r="E106">
            <v>4</v>
          </cell>
          <cell r="F106">
            <v>3.9999999999999996</v>
          </cell>
          <cell r="G106">
            <v>4</v>
          </cell>
          <cell r="H106">
            <v>4</v>
          </cell>
          <cell r="I106">
            <v>4</v>
          </cell>
          <cell r="J106">
            <v>3.999999999999999</v>
          </cell>
          <cell r="K106">
            <v>4</v>
          </cell>
          <cell r="L106">
            <v>3.999999999999999</v>
          </cell>
          <cell r="M106">
            <v>3.9999999999999987</v>
          </cell>
          <cell r="N106">
            <v>4.000000000000001</v>
          </cell>
          <cell r="O106">
            <v>3.9999999999999996</v>
          </cell>
          <cell r="P106">
            <v>4.000000000000001</v>
          </cell>
          <cell r="Q106">
            <v>3.999999999999999</v>
          </cell>
          <cell r="R106">
            <v>4</v>
          </cell>
          <cell r="S106">
            <v>3.9999999999999996</v>
          </cell>
          <cell r="T106">
            <v>4.000000000000001</v>
          </cell>
          <cell r="U106">
            <v>3.999999999999999</v>
          </cell>
          <cell r="V106">
            <v>4</v>
          </cell>
          <cell r="W106">
            <v>3.999999999999999</v>
          </cell>
          <cell r="X106">
            <v>4</v>
          </cell>
          <cell r="Y106">
            <v>4</v>
          </cell>
          <cell r="Z106">
            <v>4</v>
          </cell>
          <cell r="AA106">
            <v>3.9999999999999996</v>
          </cell>
          <cell r="AB106">
            <v>4.000000000000001</v>
          </cell>
          <cell r="AC106">
            <v>4</v>
          </cell>
          <cell r="AD106">
            <v>4</v>
          </cell>
          <cell r="AE106">
            <v>3.9999999999999996</v>
          </cell>
          <cell r="AF106">
            <v>4.000000000000002</v>
          </cell>
          <cell r="AG106">
            <v>4</v>
          </cell>
          <cell r="AH106">
            <v>4</v>
          </cell>
          <cell r="AI106">
            <v>4</v>
          </cell>
          <cell r="AJ106">
            <v>4</v>
          </cell>
          <cell r="AK106">
            <v>3.9999999999999996</v>
          </cell>
          <cell r="AL106">
            <v>3.9999999999999996</v>
          </cell>
          <cell r="AM106">
            <v>3.999999999999999</v>
          </cell>
          <cell r="AN106">
            <v>4</v>
          </cell>
          <cell r="AO106">
            <v>4</v>
          </cell>
          <cell r="AP106">
            <v>3.999999999999999</v>
          </cell>
          <cell r="AQ106">
            <v>4</v>
          </cell>
          <cell r="AR106">
            <v>4</v>
          </cell>
          <cell r="AS106">
            <v>4.000000000000001</v>
          </cell>
          <cell r="AT106">
            <v>4.000000000000001</v>
          </cell>
          <cell r="AU106">
            <v>3.9999999999999996</v>
          </cell>
          <cell r="AV106">
            <v>4</v>
          </cell>
          <cell r="AW106">
            <v>3.999999999999999</v>
          </cell>
          <cell r="AX106">
            <v>4</v>
          </cell>
          <cell r="AY106">
            <v>4</v>
          </cell>
          <cell r="AZ106">
            <v>3.9999999999999996</v>
          </cell>
        </row>
        <row r="112">
          <cell r="A112" t="str">
            <v>Mg#</v>
          </cell>
          <cell r="B112">
            <v>80.48951759550232</v>
          </cell>
          <cell r="C112">
            <v>82.82630784829591</v>
          </cell>
          <cell r="D112">
            <v>81.91493202246505</v>
          </cell>
          <cell r="E112">
            <v>80.67146492927228</v>
          </cell>
          <cell r="F112">
            <v>79.49435598413227</v>
          </cell>
          <cell r="G112">
            <v>80.14975603806057</v>
          </cell>
          <cell r="H112">
            <v>77.6832455802731</v>
          </cell>
          <cell r="I112">
            <v>73.83362380250284</v>
          </cell>
          <cell r="J112">
            <v>78.87331114600686</v>
          </cell>
          <cell r="K112">
            <v>79.2041433791133</v>
          </cell>
          <cell r="L112">
            <v>78.68358032755474</v>
          </cell>
          <cell r="M112">
            <v>75.77221989068106</v>
          </cell>
          <cell r="N112">
            <v>74.02126423519282</v>
          </cell>
          <cell r="O112">
            <v>79.53801632292591</v>
          </cell>
          <cell r="P112">
            <v>77.3663106286967</v>
          </cell>
          <cell r="Q112">
            <v>79.0413779655843</v>
          </cell>
          <cell r="R112">
            <v>77.7747365041419</v>
          </cell>
          <cell r="S112">
            <v>78.37003678731512</v>
          </cell>
          <cell r="T112">
            <v>77.51180506322086</v>
          </cell>
          <cell r="U112">
            <v>79.53069051734855</v>
          </cell>
          <cell r="V112">
            <v>79.47160759428249</v>
          </cell>
          <cell r="W112">
            <v>79.33608136199297</v>
          </cell>
          <cell r="X112">
            <v>77.54766498447412</v>
          </cell>
          <cell r="Y112">
            <v>75.85573750507432</v>
          </cell>
          <cell r="Z112">
            <v>76.40121395628154</v>
          </cell>
          <cell r="AA112">
            <v>76.5324853084083</v>
          </cell>
          <cell r="AB112">
            <v>76.06883097345853</v>
          </cell>
          <cell r="AC112">
            <v>77.89925072528546</v>
          </cell>
          <cell r="AD112">
            <v>78.57295681800989</v>
          </cell>
          <cell r="AE112">
            <v>78.32359636784088</v>
          </cell>
          <cell r="AF112">
            <v>82.42112771134235</v>
          </cell>
          <cell r="AG112">
            <v>81.55662061175437</v>
          </cell>
          <cell r="AH112">
            <v>78.24247511447595</v>
          </cell>
          <cell r="AI112">
            <v>78.04476097099902</v>
          </cell>
          <cell r="AJ112">
            <v>75.97307125328541</v>
          </cell>
          <cell r="AK112">
            <v>77.88154501527453</v>
          </cell>
          <cell r="AL112">
            <v>72.43939804216954</v>
          </cell>
          <cell r="AM112">
            <v>77.53577975721409</v>
          </cell>
          <cell r="AN112">
            <v>71.56580009371325</v>
          </cell>
          <cell r="AO112">
            <v>79.43085568232337</v>
          </cell>
          <cell r="AP112">
            <v>83.89358774127965</v>
          </cell>
          <cell r="AQ112">
            <v>80.69930424743674</v>
          </cell>
          <cell r="AR112">
            <v>78.29692602258287</v>
          </cell>
          <cell r="AS112">
            <v>82.45089160631682</v>
          </cell>
          <cell r="AT112">
            <v>81.27508007314208</v>
          </cell>
          <cell r="AU112">
            <v>79.73315371943703</v>
          </cell>
          <cell r="AV112">
            <v>79.30715997362196</v>
          </cell>
          <cell r="AW112">
            <v>76.82569713808866</v>
          </cell>
          <cell r="AX112">
            <v>78.66080671730587</v>
          </cell>
          <cell r="AY112">
            <v>82.02302633122228</v>
          </cell>
          <cell r="AZ112">
            <v>78.72083004266204</v>
          </cell>
        </row>
        <row r="113">
          <cell r="A113" t="str">
            <v>Wo</v>
          </cell>
          <cell r="B113">
            <v>28.94075827889917</v>
          </cell>
          <cell r="C113">
            <v>41.84078631840556</v>
          </cell>
          <cell r="D113">
            <v>40.7667742704302</v>
          </cell>
          <cell r="E113">
            <v>37.71636560991943</v>
          </cell>
          <cell r="F113">
            <v>36.84296219413354</v>
          </cell>
          <cell r="G113">
            <v>37.583399217976044</v>
          </cell>
          <cell r="H113">
            <v>32.90345756655591</v>
          </cell>
          <cell r="I113">
            <v>39.750983286430206</v>
          </cell>
          <cell r="J113">
            <v>42.30802729005783</v>
          </cell>
          <cell r="K113">
            <v>39.12249208696551</v>
          </cell>
          <cell r="L113">
            <v>41.7447291331554</v>
          </cell>
          <cell r="M113">
            <v>37.34697434241688</v>
          </cell>
          <cell r="N113">
            <v>41.61804562119928</v>
          </cell>
          <cell r="O113">
            <v>41.74931971472702</v>
          </cell>
          <cell r="P113">
            <v>41.05054204432772</v>
          </cell>
          <cell r="Q113">
            <v>37.916677094889096</v>
          </cell>
          <cell r="R113">
            <v>39.722463192728</v>
          </cell>
          <cell r="S113">
            <v>41.60436699222351</v>
          </cell>
          <cell r="T113">
            <v>40.58165144076629</v>
          </cell>
          <cell r="U113">
            <v>34.29623005394996</v>
          </cell>
          <cell r="V113">
            <v>38.49400871525016</v>
          </cell>
          <cell r="W113">
            <v>36.64681461328744</v>
          </cell>
          <cell r="X113">
            <v>32.95950736793867</v>
          </cell>
          <cell r="Y113">
            <v>40.360063192465226</v>
          </cell>
          <cell r="Z113">
            <v>41.524259543916266</v>
          </cell>
          <cell r="AA113">
            <v>38.419742107942234</v>
          </cell>
          <cell r="AB113">
            <v>35.765189724591735</v>
          </cell>
          <cell r="AC113">
            <v>39.61531929792003</v>
          </cell>
          <cell r="AD113">
            <v>42.20921953901885</v>
          </cell>
          <cell r="AE113">
            <v>42.25691397714239</v>
          </cell>
          <cell r="AF113">
            <v>43.14556360028576</v>
          </cell>
          <cell r="AG113">
            <v>43.49012962746495</v>
          </cell>
          <cell r="AH113">
            <v>40.68225758684486</v>
          </cell>
          <cell r="AI113">
            <v>39.21875004059651</v>
          </cell>
          <cell r="AJ113">
            <v>38.79169584104958</v>
          </cell>
          <cell r="AK113">
            <v>40.08324300977813</v>
          </cell>
          <cell r="AL113">
            <v>38.08439449300046</v>
          </cell>
          <cell r="AM113">
            <v>39.10122858550384</v>
          </cell>
          <cell r="AN113">
            <v>39.192991748020745</v>
          </cell>
          <cell r="AO113">
            <v>41.50885577362342</v>
          </cell>
          <cell r="AP113">
            <v>41.96587528810476</v>
          </cell>
          <cell r="AQ113">
            <v>37.01778220107219</v>
          </cell>
          <cell r="AR113">
            <v>41.510921438856926</v>
          </cell>
          <cell r="AS113">
            <v>38.78247395078074</v>
          </cell>
          <cell r="AT113">
            <v>38.09879869340822</v>
          </cell>
          <cell r="AU113">
            <v>41.9360151033461</v>
          </cell>
          <cell r="AV113">
            <v>40.950891881557936</v>
          </cell>
          <cell r="AW113">
            <v>36.84893701159836</v>
          </cell>
          <cell r="AX113">
            <v>40.41499687820234</v>
          </cell>
          <cell r="AY113">
            <v>44.007162798029064</v>
          </cell>
          <cell r="AZ113">
            <v>41.7738310165763</v>
          </cell>
        </row>
        <row r="114">
          <cell r="A114" t="str">
            <v>En</v>
          </cell>
          <cell r="B114">
            <v>57.19524086833598</v>
          </cell>
          <cell r="C114">
            <v>48.17112936606564</v>
          </cell>
          <cell r="D114">
            <v>48.52085659109038</v>
          </cell>
          <cell r="E114">
            <v>50.24512027367001</v>
          </cell>
          <cell r="F114">
            <v>50.20628046242848</v>
          </cell>
          <cell r="G114">
            <v>50.02675325404241</v>
          </cell>
          <cell r="H114">
            <v>52.122771834444514</v>
          </cell>
          <cell r="I114">
            <v>44.48403234500419</v>
          </cell>
          <cell r="J114">
            <v>45.50356914178205</v>
          </cell>
          <cell r="K114">
            <v>48.21750865307089</v>
          </cell>
          <cell r="L114">
            <v>45.83733284754827</v>
          </cell>
          <cell r="M114">
            <v>47.473588369428704</v>
          </cell>
          <cell r="N114">
            <v>43.2150607164018</v>
          </cell>
          <cell r="O114">
            <v>46.331435593515806</v>
          </cell>
          <cell r="P114">
            <v>45.60702075591838</v>
          </cell>
          <cell r="Q114">
            <v>49.07151391102288</v>
          </cell>
          <cell r="R114">
            <v>46.88069542304295</v>
          </cell>
          <cell r="S114">
            <v>45.76467907037997</v>
          </cell>
          <cell r="T114">
            <v>46.05623450701834</v>
          </cell>
          <cell r="U114">
            <v>52.25466193402372</v>
          </cell>
          <cell r="V114">
            <v>48.87980004078998</v>
          </cell>
          <cell r="W114">
            <v>50.261934703816515</v>
          </cell>
          <cell r="X114">
            <v>51.98833663025198</v>
          </cell>
          <cell r="Y114">
            <v>45.240313912915774</v>
          </cell>
          <cell r="Z114">
            <v>44.67617557837242</v>
          </cell>
          <cell r="AA114">
            <v>47.12890182411905</v>
          </cell>
          <cell r="AB114">
            <v>48.862669254522096</v>
          </cell>
          <cell r="AC114">
            <v>47.039213819776336</v>
          </cell>
          <cell r="AD114">
            <v>45.40792497639762</v>
          </cell>
          <cell r="AE114">
            <v>45.22646162687814</v>
          </cell>
          <cell r="AF114">
            <v>46.86006763457239</v>
          </cell>
          <cell r="AG114">
            <v>46.08754058792258</v>
          </cell>
          <cell r="AH114">
            <v>46.41166984608185</v>
          </cell>
          <cell r="AI114">
            <v>47.436581246001886</v>
          </cell>
          <cell r="AJ114">
            <v>46.50182853160705</v>
          </cell>
          <cell r="AK114">
            <v>46.66409606703229</v>
          </cell>
          <cell r="AL114">
            <v>44.85129192343484</v>
          </cell>
          <cell r="AM114">
            <v>47.21833727879299</v>
          </cell>
          <cell r="AN114">
            <v>43.51702196857919</v>
          </cell>
          <cell r="AO114">
            <v>46.4600163573928</v>
          </cell>
          <cell r="AP114">
            <v>48.68690933505749</v>
          </cell>
          <cell r="AQ114">
            <v>50.82621156334002</v>
          </cell>
          <cell r="AR114">
            <v>45.79515057230856</v>
          </cell>
          <cell r="AS114">
            <v>50.47439604691052</v>
          </cell>
          <cell r="AT114">
            <v>50.31025092816934</v>
          </cell>
          <cell r="AU114">
            <v>46.296246333279754</v>
          </cell>
          <cell r="AV114">
            <v>46.83017063848984</v>
          </cell>
          <cell r="AW114">
            <v>48.516244390953055</v>
          </cell>
          <cell r="AX114">
            <v>46.87004413813793</v>
          </cell>
          <cell r="AY114">
            <v>45.92701960177104</v>
          </cell>
          <cell r="AZ114">
            <v>45.83612352579417</v>
          </cell>
        </row>
        <row r="115">
          <cell r="A115" t="str">
            <v>Fs</v>
          </cell>
          <cell r="B115">
            <v>13.864000852764853</v>
          </cell>
          <cell r="C115">
            <v>9.988084315528798</v>
          </cell>
          <cell r="D115">
            <v>10.712369138479417</v>
          </cell>
          <cell r="E115">
            <v>12.038514116410562</v>
          </cell>
          <cell r="F115">
            <v>12.95075734343798</v>
          </cell>
          <cell r="G115">
            <v>12.38984752798155</v>
          </cell>
          <cell r="H115">
            <v>14.973770598999568</v>
          </cell>
          <cell r="I115">
            <v>15.764984368565608</v>
          </cell>
          <cell r="J115">
            <v>12.188403568160117</v>
          </cell>
          <cell r="K115">
            <v>12.659999259963604</v>
          </cell>
          <cell r="L115">
            <v>12.417938019296336</v>
          </cell>
          <cell r="M115">
            <v>15.179437288154421</v>
          </cell>
          <cell r="N115">
            <v>15.166893662398916</v>
          </cell>
          <cell r="O115">
            <v>11.919244691757171</v>
          </cell>
          <cell r="P115">
            <v>13.342437199753908</v>
          </cell>
          <cell r="Q115">
            <v>13.011808994088023</v>
          </cell>
          <cell r="R115">
            <v>13.396841384229047</v>
          </cell>
          <cell r="S115">
            <v>12.630953937396523</v>
          </cell>
          <cell r="T115">
            <v>13.362114052215377</v>
          </cell>
          <cell r="U115">
            <v>13.449108012026313</v>
          </cell>
          <cell r="V115">
            <v>12.62619124395985</v>
          </cell>
          <cell r="W115">
            <v>13.09125068289604</v>
          </cell>
          <cell r="X115">
            <v>15.052156001809355</v>
          </cell>
          <cell r="Y115">
            <v>14.399622894618993</v>
          </cell>
          <cell r="Z115">
            <v>13.79956487771132</v>
          </cell>
          <cell r="AA115">
            <v>14.451356067938722</v>
          </cell>
          <cell r="AB115">
            <v>15.37214102088617</v>
          </cell>
          <cell r="AC115">
            <v>13.345466882303631</v>
          </cell>
          <cell r="AD115">
            <v>12.382855484583544</v>
          </cell>
          <cell r="AE115">
            <v>12.516624395979472</v>
          </cell>
          <cell r="AF115">
            <v>9.994368765141854</v>
          </cell>
          <cell r="AG115">
            <v>10.422329784612463</v>
          </cell>
          <cell r="AH115">
            <v>12.906072567073283</v>
          </cell>
          <cell r="AI115">
            <v>13.344668713401603</v>
          </cell>
          <cell r="AJ115">
            <v>14.70647562734336</v>
          </cell>
          <cell r="AK115">
            <v>13.252660923189579</v>
          </cell>
          <cell r="AL115">
            <v>17.064313583564697</v>
          </cell>
          <cell r="AM115">
            <v>13.680434135703166</v>
          </cell>
          <cell r="AN115">
            <v>17.289986283400065</v>
          </cell>
          <cell r="AO115">
            <v>12.031127868983782</v>
          </cell>
          <cell r="AP115">
            <v>9.347215376837754</v>
          </cell>
          <cell r="AQ115">
            <v>12.156006235587796</v>
          </cell>
          <cell r="AR115">
            <v>12.693927988834503</v>
          </cell>
          <cell r="AS115">
            <v>10.743130002308728</v>
          </cell>
          <cell r="AT115">
            <v>11.590950378422438</v>
          </cell>
          <cell r="AU115">
            <v>11.767738563374145</v>
          </cell>
          <cell r="AV115">
            <v>12.218937479952224</v>
          </cell>
          <cell r="AW115">
            <v>14.634818597448595</v>
          </cell>
          <cell r="AX115">
            <v>12.714958983659741</v>
          </cell>
          <cell r="AY115">
            <v>10.065817600199885</v>
          </cell>
          <cell r="AZ115">
            <v>12.390045457629517</v>
          </cell>
        </row>
        <row r="116">
          <cell r="A116" t="str">
            <v>Sum</v>
          </cell>
          <cell r="B116">
            <v>100</v>
          </cell>
          <cell r="C116">
            <v>100</v>
          </cell>
          <cell r="D116">
            <v>99.99999999999999</v>
          </cell>
          <cell r="E116">
            <v>100</v>
          </cell>
          <cell r="F116">
            <v>100.00000000000001</v>
          </cell>
          <cell r="G116">
            <v>100</v>
          </cell>
          <cell r="H116">
            <v>99.99999999999999</v>
          </cell>
          <cell r="I116">
            <v>100</v>
          </cell>
          <cell r="J116">
            <v>100</v>
          </cell>
          <cell r="K116">
            <v>100</v>
          </cell>
          <cell r="L116">
            <v>100</v>
          </cell>
          <cell r="M116">
            <v>100</v>
          </cell>
          <cell r="N116">
            <v>100</v>
          </cell>
          <cell r="O116">
            <v>100</v>
          </cell>
          <cell r="P116">
            <v>100</v>
          </cell>
          <cell r="Q116">
            <v>100</v>
          </cell>
          <cell r="R116">
            <v>100</v>
          </cell>
          <cell r="S116">
            <v>100</v>
          </cell>
          <cell r="T116">
            <v>100</v>
          </cell>
          <cell r="U116">
            <v>100</v>
          </cell>
          <cell r="V116">
            <v>100</v>
          </cell>
          <cell r="W116">
            <v>100</v>
          </cell>
          <cell r="X116">
            <v>100</v>
          </cell>
          <cell r="Y116">
            <v>100</v>
          </cell>
          <cell r="Z116">
            <v>100.00000000000001</v>
          </cell>
          <cell r="AA116">
            <v>100</v>
          </cell>
          <cell r="AB116">
            <v>100</v>
          </cell>
          <cell r="AC116">
            <v>99.99999999999999</v>
          </cell>
          <cell r="AD116">
            <v>100.00000000000001</v>
          </cell>
          <cell r="AE116">
            <v>100</v>
          </cell>
          <cell r="AF116">
            <v>100.00000000000001</v>
          </cell>
          <cell r="AG116">
            <v>100</v>
          </cell>
          <cell r="AH116">
            <v>99.99999999999999</v>
          </cell>
          <cell r="AI116">
            <v>100</v>
          </cell>
          <cell r="AJ116">
            <v>100</v>
          </cell>
          <cell r="AK116">
            <v>100</v>
          </cell>
          <cell r="AL116">
            <v>100</v>
          </cell>
          <cell r="AM116">
            <v>100</v>
          </cell>
          <cell r="AN116">
            <v>100.00000000000001</v>
          </cell>
          <cell r="AO116">
            <v>100</v>
          </cell>
          <cell r="AP116">
            <v>100.00000000000001</v>
          </cell>
          <cell r="AQ116">
            <v>100</v>
          </cell>
          <cell r="AR116">
            <v>99.99999999999999</v>
          </cell>
          <cell r="AS116">
            <v>100</v>
          </cell>
          <cell r="AT116">
            <v>100</v>
          </cell>
          <cell r="AU116">
            <v>100</v>
          </cell>
          <cell r="AV116">
            <v>100</v>
          </cell>
          <cell r="AW116">
            <v>100.00000000000001</v>
          </cell>
          <cell r="AX116">
            <v>100.00000000000001</v>
          </cell>
          <cell r="AY116">
            <v>100</v>
          </cell>
          <cell r="AZ116">
            <v>99.99999999999999</v>
          </cell>
        </row>
      </sheetData>
      <sheetData sheetId="4">
        <row r="13">
          <cell r="A13" t="str">
            <v>Na2O</v>
          </cell>
          <cell r="B13">
            <v>0.213</v>
          </cell>
          <cell r="C13">
            <v>0.224</v>
          </cell>
          <cell r="D13">
            <v>0.251</v>
          </cell>
          <cell r="E13">
            <v>0.216</v>
          </cell>
          <cell r="F13">
            <v>0.243</v>
          </cell>
          <cell r="G13">
            <v>0.209</v>
          </cell>
          <cell r="H13">
            <v>0.255</v>
          </cell>
          <cell r="I13">
            <v>0.253</v>
          </cell>
          <cell r="J13">
            <v>0.235</v>
          </cell>
          <cell r="K13">
            <v>0.19</v>
          </cell>
          <cell r="L13">
            <v>0.248</v>
          </cell>
          <cell r="M13">
            <v>0.279</v>
          </cell>
          <cell r="N13">
            <v>0.139</v>
          </cell>
          <cell r="O13">
            <v>0.294</v>
          </cell>
          <cell r="P13">
            <v>0.272</v>
          </cell>
          <cell r="Q13">
            <v>0.253</v>
          </cell>
          <cell r="R13">
            <v>0.282</v>
          </cell>
          <cell r="S13">
            <v>0.221</v>
          </cell>
          <cell r="T13">
            <v>0.229</v>
          </cell>
          <cell r="U13">
            <v>0.237</v>
          </cell>
          <cell r="V13">
            <v>0.147</v>
          </cell>
          <cell r="W13">
            <v>0.185</v>
          </cell>
          <cell r="X13">
            <v>0.263</v>
          </cell>
          <cell r="Y13">
            <v>0.271</v>
          </cell>
          <cell r="Z13">
            <v>0.24</v>
          </cell>
          <cell r="AA13">
            <v>0.185</v>
          </cell>
          <cell r="AB13">
            <v>0.148</v>
          </cell>
          <cell r="AC13">
            <v>0.235</v>
          </cell>
          <cell r="AD13">
            <v>0.224</v>
          </cell>
          <cell r="AE13">
            <v>0.264</v>
          </cell>
          <cell r="AF13">
            <v>0.222</v>
          </cell>
          <cell r="AG13">
            <v>0.214</v>
          </cell>
          <cell r="AH13">
            <v>0.29</v>
          </cell>
          <cell r="AI13">
            <v>0.24</v>
          </cell>
          <cell r="AJ13">
            <v>0.243</v>
          </cell>
          <cell r="AK13">
            <v>0.267</v>
          </cell>
          <cell r="AL13">
            <v>0.241</v>
          </cell>
          <cell r="AM13">
            <v>0.247</v>
          </cell>
          <cell r="AN13">
            <v>0.262</v>
          </cell>
          <cell r="AO13">
            <v>0.287</v>
          </cell>
          <cell r="AP13">
            <v>0.237</v>
          </cell>
          <cell r="AQ13">
            <v>0.259</v>
          </cell>
          <cell r="AR13">
            <v>0.152</v>
          </cell>
          <cell r="AS13">
            <v>0.224</v>
          </cell>
          <cell r="AT13">
            <v>0.255</v>
          </cell>
          <cell r="AU13">
            <v>0.201</v>
          </cell>
        </row>
        <row r="14">
          <cell r="A14" t="str">
            <v>MgO</v>
          </cell>
          <cell r="B14">
            <v>16.848</v>
          </cell>
          <cell r="C14">
            <v>16.199</v>
          </cell>
          <cell r="D14">
            <v>15.203</v>
          </cell>
          <cell r="E14">
            <v>15.433</v>
          </cell>
          <cell r="F14">
            <v>15.904</v>
          </cell>
          <cell r="G14">
            <v>15.709</v>
          </cell>
          <cell r="H14">
            <v>15.544</v>
          </cell>
          <cell r="I14">
            <v>15.032</v>
          </cell>
          <cell r="J14">
            <v>15.793</v>
          </cell>
          <cell r="K14">
            <v>18.01</v>
          </cell>
          <cell r="L14">
            <v>16.501</v>
          </cell>
          <cell r="M14">
            <v>14.584</v>
          </cell>
          <cell r="N14">
            <v>19.363</v>
          </cell>
          <cell r="O14">
            <v>14.601</v>
          </cell>
          <cell r="P14">
            <v>15.402</v>
          </cell>
          <cell r="Q14">
            <v>14.888</v>
          </cell>
          <cell r="R14">
            <v>15.917</v>
          </cell>
          <cell r="S14">
            <v>16.974</v>
          </cell>
          <cell r="T14">
            <v>16.871</v>
          </cell>
          <cell r="U14">
            <v>16.156</v>
          </cell>
          <cell r="V14">
            <v>18.164</v>
          </cell>
          <cell r="W14">
            <v>18.05</v>
          </cell>
          <cell r="X14">
            <v>16.193</v>
          </cell>
          <cell r="Y14">
            <v>15.609</v>
          </cell>
          <cell r="Z14">
            <v>15.568</v>
          </cell>
          <cell r="AA14">
            <v>17.226</v>
          </cell>
          <cell r="AB14">
            <v>18.822</v>
          </cell>
          <cell r="AC14">
            <v>16.974</v>
          </cell>
          <cell r="AD14">
            <v>16.879</v>
          </cell>
          <cell r="AE14">
            <v>16.332</v>
          </cell>
          <cell r="AF14">
            <v>16.597</v>
          </cell>
          <cell r="AG14">
            <v>16.856</v>
          </cell>
          <cell r="AH14">
            <v>15.178</v>
          </cell>
          <cell r="AI14">
            <v>16.194</v>
          </cell>
          <cell r="AJ14">
            <v>15.448</v>
          </cell>
          <cell r="AK14">
            <v>15.168</v>
          </cell>
          <cell r="AL14">
            <v>16.108</v>
          </cell>
          <cell r="AM14">
            <v>16.805</v>
          </cell>
          <cell r="AN14">
            <v>16.174</v>
          </cell>
          <cell r="AO14">
            <v>15.932</v>
          </cell>
          <cell r="AP14">
            <v>16.029</v>
          </cell>
          <cell r="AQ14">
            <v>16.312</v>
          </cell>
          <cell r="AR14">
            <v>18.453</v>
          </cell>
          <cell r="AS14">
            <v>16.37</v>
          </cell>
          <cell r="AT14">
            <v>15.413</v>
          </cell>
          <cell r="AU14">
            <v>16.063</v>
          </cell>
        </row>
        <row r="15">
          <cell r="A15" t="str">
            <v>Al2O3</v>
          </cell>
          <cell r="B15">
            <v>3.048</v>
          </cell>
          <cell r="C15">
            <v>3.289</v>
          </cell>
          <cell r="D15">
            <v>5.122</v>
          </cell>
          <cell r="E15">
            <v>3.97</v>
          </cell>
          <cell r="F15">
            <v>3.528</v>
          </cell>
          <cell r="G15">
            <v>3.46</v>
          </cell>
          <cell r="H15">
            <v>3.947</v>
          </cell>
          <cell r="I15">
            <v>4.023</v>
          </cell>
          <cell r="J15">
            <v>3.698</v>
          </cell>
          <cell r="K15">
            <v>1.668</v>
          </cell>
          <cell r="L15">
            <v>4.525</v>
          </cell>
          <cell r="M15">
            <v>6.511</v>
          </cell>
          <cell r="N15">
            <v>2.517</v>
          </cell>
          <cell r="O15">
            <v>7.093</v>
          </cell>
          <cell r="P15">
            <v>5.496</v>
          </cell>
          <cell r="Q15">
            <v>5.273</v>
          </cell>
          <cell r="R15">
            <v>3.437</v>
          </cell>
          <cell r="S15">
            <v>3.091</v>
          </cell>
          <cell r="T15">
            <v>3.926</v>
          </cell>
          <cell r="U15">
            <v>3.511</v>
          </cell>
          <cell r="V15">
            <v>1.53</v>
          </cell>
          <cell r="W15">
            <v>2.434</v>
          </cell>
          <cell r="X15">
            <v>3.826</v>
          </cell>
          <cell r="Y15">
            <v>3.99</v>
          </cell>
          <cell r="Z15">
            <v>4.788</v>
          </cell>
          <cell r="AA15">
            <v>2.256</v>
          </cell>
          <cell r="AB15">
            <v>1.393</v>
          </cell>
          <cell r="AC15">
            <v>2.777</v>
          </cell>
          <cell r="AD15">
            <v>2.98</v>
          </cell>
          <cell r="AE15">
            <v>3.163</v>
          </cell>
          <cell r="AF15">
            <v>3.05</v>
          </cell>
          <cell r="AG15">
            <v>2.668</v>
          </cell>
          <cell r="AH15">
            <v>4.155</v>
          </cell>
          <cell r="AI15">
            <v>3.99</v>
          </cell>
          <cell r="AJ15">
            <v>4.3</v>
          </cell>
          <cell r="AK15">
            <v>3.705</v>
          </cell>
          <cell r="AL15">
            <v>3.019</v>
          </cell>
          <cell r="AM15">
            <v>3.289</v>
          </cell>
          <cell r="AN15">
            <v>3.59</v>
          </cell>
          <cell r="AO15">
            <v>3.599</v>
          </cell>
          <cell r="AP15">
            <v>3.004</v>
          </cell>
          <cell r="AQ15">
            <v>4.263</v>
          </cell>
          <cell r="AR15">
            <v>1.536</v>
          </cell>
          <cell r="AS15">
            <v>4.043</v>
          </cell>
          <cell r="AT15">
            <v>4.098</v>
          </cell>
          <cell r="AU15">
            <v>3.505</v>
          </cell>
        </row>
        <row r="16">
          <cell r="A16" t="str">
            <v>SiO2</v>
          </cell>
          <cell r="B16">
            <v>50.945</v>
          </cell>
          <cell r="C16">
            <v>50.654</v>
          </cell>
          <cell r="D16">
            <v>48.921</v>
          </cell>
          <cell r="E16">
            <v>50.269</v>
          </cell>
          <cell r="F16">
            <v>50.921</v>
          </cell>
          <cell r="G16">
            <v>50.859</v>
          </cell>
          <cell r="H16">
            <v>49.582</v>
          </cell>
          <cell r="I16">
            <v>49.216</v>
          </cell>
          <cell r="J16">
            <v>50.663</v>
          </cell>
          <cell r="K16">
            <v>52.28</v>
          </cell>
          <cell r="L16">
            <v>49.418</v>
          </cell>
          <cell r="M16">
            <v>47.676</v>
          </cell>
          <cell r="N16">
            <v>52.265</v>
          </cell>
          <cell r="O16">
            <v>47.969</v>
          </cell>
          <cell r="P16">
            <v>49.037</v>
          </cell>
          <cell r="Q16">
            <v>49.127</v>
          </cell>
          <cell r="R16">
            <v>50.609</v>
          </cell>
          <cell r="S16">
            <v>51.238</v>
          </cell>
          <cell r="T16">
            <v>50.457</v>
          </cell>
          <cell r="U16">
            <v>50.297</v>
          </cell>
          <cell r="V16">
            <v>52.723</v>
          </cell>
          <cell r="W16">
            <v>52.605</v>
          </cell>
          <cell r="X16">
            <v>50.425</v>
          </cell>
          <cell r="Y16">
            <v>50.064</v>
          </cell>
          <cell r="Z16">
            <v>49.805</v>
          </cell>
          <cell r="AA16">
            <v>52.113</v>
          </cell>
          <cell r="AB16">
            <v>52.926</v>
          </cell>
          <cell r="AC16">
            <v>51.856</v>
          </cell>
          <cell r="AD16">
            <v>51.837</v>
          </cell>
          <cell r="AE16">
            <v>51.277</v>
          </cell>
          <cell r="AF16">
            <v>51.484</v>
          </cell>
          <cell r="AG16">
            <v>51.92</v>
          </cell>
          <cell r="AH16">
            <v>49.679</v>
          </cell>
          <cell r="AI16">
            <v>50.237</v>
          </cell>
          <cell r="AJ16">
            <v>49.997</v>
          </cell>
          <cell r="AK16">
            <v>50.224</v>
          </cell>
          <cell r="AL16">
            <v>51.022</v>
          </cell>
          <cell r="AM16">
            <v>50.857</v>
          </cell>
          <cell r="AN16">
            <v>50.823</v>
          </cell>
          <cell r="AO16">
            <v>50.355</v>
          </cell>
          <cell r="AP16">
            <v>50.38</v>
          </cell>
          <cell r="AQ16">
            <v>50.32</v>
          </cell>
          <cell r="AR16">
            <v>52.913</v>
          </cell>
          <cell r="AS16">
            <v>50.32</v>
          </cell>
          <cell r="AT16">
            <v>50.138</v>
          </cell>
          <cell r="AU16">
            <v>50.669</v>
          </cell>
        </row>
        <row r="19">
          <cell r="A19" t="str">
            <v>K2O</v>
          </cell>
          <cell r="B19">
            <v>0.02</v>
          </cell>
          <cell r="C19">
            <v>0.004</v>
          </cell>
          <cell r="D19">
            <v>0.004</v>
          </cell>
          <cell r="E19">
            <v>0.02</v>
          </cell>
          <cell r="F19">
            <v>0.012</v>
          </cell>
          <cell r="G19">
            <v>0.022</v>
          </cell>
          <cell r="H19">
            <v>0.006</v>
          </cell>
          <cell r="I19">
            <v>0.008</v>
          </cell>
          <cell r="J19">
            <v>0.012</v>
          </cell>
          <cell r="K19">
            <v>0.014</v>
          </cell>
          <cell r="L19">
            <v>0.013</v>
          </cell>
          <cell r="M19">
            <v>0.005</v>
          </cell>
          <cell r="N19">
            <v>0</v>
          </cell>
          <cell r="O19">
            <v>0.008</v>
          </cell>
          <cell r="P19">
            <v>0</v>
          </cell>
          <cell r="Q19">
            <v>0.01</v>
          </cell>
          <cell r="R19">
            <v>0.025</v>
          </cell>
          <cell r="S19">
            <v>0.012</v>
          </cell>
          <cell r="T19">
            <v>0.008</v>
          </cell>
          <cell r="U19">
            <v>0</v>
          </cell>
          <cell r="V19">
            <v>0.002</v>
          </cell>
          <cell r="W19">
            <v>0.006</v>
          </cell>
          <cell r="X19">
            <v>0.013</v>
          </cell>
          <cell r="Y19">
            <v>0.014</v>
          </cell>
          <cell r="Z19">
            <v>0.019</v>
          </cell>
          <cell r="AA19">
            <v>0.017</v>
          </cell>
          <cell r="AB19">
            <v>0</v>
          </cell>
          <cell r="AC19">
            <v>0.007</v>
          </cell>
          <cell r="AD19">
            <v>0.002</v>
          </cell>
          <cell r="AE19">
            <v>0</v>
          </cell>
          <cell r="AF19">
            <v>0.006</v>
          </cell>
          <cell r="AG19">
            <v>0.007</v>
          </cell>
          <cell r="AH19">
            <v>0.011</v>
          </cell>
          <cell r="AI19">
            <v>0</v>
          </cell>
          <cell r="AJ19">
            <v>0.007</v>
          </cell>
          <cell r="AK19">
            <v>0</v>
          </cell>
          <cell r="AL19">
            <v>0.005</v>
          </cell>
          <cell r="AM19">
            <v>0</v>
          </cell>
          <cell r="AN19">
            <v>0.004</v>
          </cell>
          <cell r="AO19">
            <v>0.001</v>
          </cell>
          <cell r="AP19">
            <v>0</v>
          </cell>
          <cell r="AQ19">
            <v>0.004</v>
          </cell>
          <cell r="AR19">
            <v>0.001</v>
          </cell>
          <cell r="AS19">
            <v>0.034</v>
          </cell>
          <cell r="AT19">
            <v>0.013</v>
          </cell>
          <cell r="AU19">
            <v>0.01</v>
          </cell>
        </row>
        <row r="20">
          <cell r="A20" t="str">
            <v>CaO</v>
          </cell>
          <cell r="B20">
            <v>19.085</v>
          </cell>
          <cell r="C20">
            <v>19.198</v>
          </cell>
          <cell r="D20">
            <v>19.187</v>
          </cell>
          <cell r="E20">
            <v>21.747</v>
          </cell>
          <cell r="F20">
            <v>20.597</v>
          </cell>
          <cell r="G20">
            <v>21.147</v>
          </cell>
          <cell r="H20">
            <v>20.14</v>
          </cell>
          <cell r="I20">
            <v>20.592</v>
          </cell>
          <cell r="J20">
            <v>20.148</v>
          </cell>
          <cell r="K20">
            <v>19.633</v>
          </cell>
          <cell r="L20">
            <v>19.342</v>
          </cell>
          <cell r="M20">
            <v>21.234</v>
          </cell>
          <cell r="N20">
            <v>17.064</v>
          </cell>
          <cell r="O20">
            <v>21.427</v>
          </cell>
          <cell r="P20">
            <v>20.474</v>
          </cell>
          <cell r="Q20">
            <v>21.624</v>
          </cell>
          <cell r="R20">
            <v>20.839</v>
          </cell>
          <cell r="S20">
            <v>19.181</v>
          </cell>
          <cell r="T20">
            <v>19.279</v>
          </cell>
          <cell r="U20">
            <v>19.632</v>
          </cell>
          <cell r="V20">
            <v>18.181</v>
          </cell>
          <cell r="W20">
            <v>17.965</v>
          </cell>
          <cell r="X20">
            <v>20.312</v>
          </cell>
          <cell r="Y20">
            <v>21.184</v>
          </cell>
          <cell r="Z20">
            <v>21.045</v>
          </cell>
          <cell r="AA20">
            <v>19.714</v>
          </cell>
          <cell r="AB20">
            <v>17.371</v>
          </cell>
          <cell r="AC20">
            <v>21.798</v>
          </cell>
          <cell r="AD20">
            <v>20.99</v>
          </cell>
          <cell r="AE20">
            <v>21.234</v>
          </cell>
          <cell r="AF20">
            <v>21.34</v>
          </cell>
          <cell r="AG20">
            <v>21.731</v>
          </cell>
          <cell r="AH20">
            <v>19.239</v>
          </cell>
          <cell r="AI20">
            <v>19.232</v>
          </cell>
          <cell r="AJ20">
            <v>20.481</v>
          </cell>
          <cell r="AK20">
            <v>19.73</v>
          </cell>
          <cell r="AL20">
            <v>20.263</v>
          </cell>
          <cell r="AM20">
            <v>18.801</v>
          </cell>
          <cell r="AN20">
            <v>18.997</v>
          </cell>
          <cell r="AO20">
            <v>18.664</v>
          </cell>
          <cell r="AP20">
            <v>20.625</v>
          </cell>
          <cell r="AQ20">
            <v>19.854</v>
          </cell>
          <cell r="AR20">
            <v>17.539</v>
          </cell>
          <cell r="AS20">
            <v>19.996</v>
          </cell>
          <cell r="AT20">
            <v>20.941</v>
          </cell>
          <cell r="AU20">
            <v>21.302</v>
          </cell>
        </row>
        <row r="21">
          <cell r="A21" t="str">
            <v>TiO2</v>
          </cell>
          <cell r="B21">
            <v>0.605</v>
          </cell>
          <cell r="C21">
            <v>0.607</v>
          </cell>
          <cell r="D21">
            <v>1.024</v>
          </cell>
          <cell r="E21">
            <v>0.674</v>
          </cell>
          <cell r="F21">
            <v>0.671</v>
          </cell>
          <cell r="G21">
            <v>0.614</v>
          </cell>
          <cell r="H21">
            <v>0.871</v>
          </cell>
          <cell r="I21">
            <v>0.912</v>
          </cell>
          <cell r="J21">
            <v>0.694</v>
          </cell>
          <cell r="K21">
            <v>0.354</v>
          </cell>
          <cell r="L21">
            <v>0.811</v>
          </cell>
          <cell r="M21">
            <v>1.451</v>
          </cell>
          <cell r="N21">
            <v>0.45</v>
          </cell>
          <cell r="O21">
            <v>1.191</v>
          </cell>
          <cell r="P21">
            <v>1.124</v>
          </cell>
          <cell r="Q21">
            <v>0.917</v>
          </cell>
          <cell r="R21">
            <v>0.58</v>
          </cell>
          <cell r="S21">
            <v>0.649</v>
          </cell>
          <cell r="T21">
            <v>0.706</v>
          </cell>
          <cell r="U21">
            <v>0.727</v>
          </cell>
          <cell r="V21">
            <v>0.344</v>
          </cell>
          <cell r="W21">
            <v>0.41</v>
          </cell>
          <cell r="X21">
            <v>0.757</v>
          </cell>
          <cell r="Y21">
            <v>0.862</v>
          </cell>
          <cell r="Z21">
            <v>0.987</v>
          </cell>
          <cell r="AA21">
            <v>0.415</v>
          </cell>
          <cell r="AB21">
            <v>0.33</v>
          </cell>
          <cell r="AC21">
            <v>0.474</v>
          </cell>
          <cell r="AD21">
            <v>0.447</v>
          </cell>
          <cell r="AE21">
            <v>0.485</v>
          </cell>
          <cell r="AF21">
            <v>0.49</v>
          </cell>
          <cell r="AG21">
            <v>0.457</v>
          </cell>
          <cell r="AH21">
            <v>0.689</v>
          </cell>
          <cell r="AI21">
            <v>0.709</v>
          </cell>
          <cell r="AJ21">
            <v>0.782</v>
          </cell>
          <cell r="AK21">
            <v>0.741</v>
          </cell>
          <cell r="AL21">
            <v>0.639</v>
          </cell>
          <cell r="AM21">
            <v>0.662</v>
          </cell>
          <cell r="AN21">
            <v>0.622</v>
          </cell>
          <cell r="AO21">
            <v>0.619</v>
          </cell>
          <cell r="AP21">
            <v>0.517</v>
          </cell>
          <cell r="AQ21">
            <v>0.677</v>
          </cell>
          <cell r="AR21">
            <v>0.317</v>
          </cell>
          <cell r="AS21">
            <v>0.671</v>
          </cell>
          <cell r="AT21">
            <v>0.777</v>
          </cell>
          <cell r="AU21">
            <v>0.666</v>
          </cell>
        </row>
        <row r="23">
          <cell r="A23" t="str">
            <v>MnO</v>
          </cell>
          <cell r="B23">
            <v>0.283</v>
          </cell>
          <cell r="C23">
            <v>0.238</v>
          </cell>
          <cell r="D23">
            <v>0.24</v>
          </cell>
          <cell r="E23">
            <v>0.183</v>
          </cell>
          <cell r="F23">
            <v>0.24</v>
          </cell>
          <cell r="G23">
            <v>0.203</v>
          </cell>
          <cell r="H23">
            <v>0.28</v>
          </cell>
          <cell r="I23">
            <v>0.23</v>
          </cell>
          <cell r="J23">
            <v>0.223</v>
          </cell>
          <cell r="K23">
            <v>0.245</v>
          </cell>
          <cell r="L23">
            <v>0.24</v>
          </cell>
          <cell r="M23">
            <v>0.158</v>
          </cell>
          <cell r="N23">
            <v>0.28</v>
          </cell>
          <cell r="O23">
            <v>0.216</v>
          </cell>
          <cell r="P23">
            <v>0.226</v>
          </cell>
          <cell r="Q23">
            <v>0.221</v>
          </cell>
          <cell r="R23">
            <v>0.229</v>
          </cell>
          <cell r="S23">
            <v>0.283</v>
          </cell>
          <cell r="T23">
            <v>0.279</v>
          </cell>
          <cell r="U23">
            <v>0.258</v>
          </cell>
          <cell r="V23">
            <v>0.316</v>
          </cell>
          <cell r="W23">
            <v>0.244</v>
          </cell>
          <cell r="X23">
            <v>0.208</v>
          </cell>
          <cell r="Y23">
            <v>0.258</v>
          </cell>
          <cell r="Z23">
            <v>0.221</v>
          </cell>
          <cell r="AA23">
            <v>0.221</v>
          </cell>
          <cell r="AB23">
            <v>0.287</v>
          </cell>
          <cell r="AC23">
            <v>0.177</v>
          </cell>
          <cell r="AD23">
            <v>0.214</v>
          </cell>
          <cell r="AE23">
            <v>0.169</v>
          </cell>
          <cell r="AF23">
            <v>0.179</v>
          </cell>
          <cell r="AG23">
            <v>0.209</v>
          </cell>
          <cell r="AH23">
            <v>0.221</v>
          </cell>
          <cell r="AI23">
            <v>0.221</v>
          </cell>
          <cell r="AJ23">
            <v>0.199</v>
          </cell>
          <cell r="AK23">
            <v>0.281</v>
          </cell>
          <cell r="AL23">
            <v>0.24</v>
          </cell>
          <cell r="AM23">
            <v>0.24</v>
          </cell>
          <cell r="AN23">
            <v>0.254</v>
          </cell>
          <cell r="AO23">
            <v>0.314</v>
          </cell>
          <cell r="AP23">
            <v>0.2</v>
          </cell>
          <cell r="AQ23">
            <v>0.238</v>
          </cell>
          <cell r="AR23">
            <v>0.263</v>
          </cell>
          <cell r="AS23">
            <v>0.176</v>
          </cell>
          <cell r="AT23">
            <v>0.194</v>
          </cell>
          <cell r="AU23">
            <v>0.221</v>
          </cell>
        </row>
        <row r="24">
          <cell r="A24" t="str">
            <v>FeO</v>
          </cell>
          <cell r="B24">
            <v>8.938</v>
          </cell>
          <cell r="C24">
            <v>8.866</v>
          </cell>
          <cell r="D24">
            <v>9.797</v>
          </cell>
          <cell r="E24">
            <v>7.325</v>
          </cell>
          <cell r="F24">
            <v>8.34</v>
          </cell>
          <cell r="G24">
            <v>7.886</v>
          </cell>
          <cell r="H24">
            <v>9.081</v>
          </cell>
          <cell r="I24">
            <v>8.847</v>
          </cell>
          <cell r="J24">
            <v>8.214</v>
          </cell>
          <cell r="K24">
            <v>7.907</v>
          </cell>
          <cell r="L24">
            <v>8.442</v>
          </cell>
          <cell r="M24">
            <v>8.356</v>
          </cell>
          <cell r="N24">
            <v>9.03</v>
          </cell>
          <cell r="O24">
            <v>7.579</v>
          </cell>
          <cell r="P24">
            <v>8.142</v>
          </cell>
          <cell r="Q24">
            <v>7.95</v>
          </cell>
          <cell r="R24">
            <v>7.92</v>
          </cell>
          <cell r="S24">
            <v>8.82</v>
          </cell>
          <cell r="T24">
            <v>8.509</v>
          </cell>
          <cell r="U24">
            <v>8.254</v>
          </cell>
          <cell r="V24">
            <v>8.578</v>
          </cell>
          <cell r="W24">
            <v>8.429</v>
          </cell>
          <cell r="X24">
            <v>8.134</v>
          </cell>
          <cell r="Y24">
            <v>7.922</v>
          </cell>
          <cell r="Z24">
            <v>8.002</v>
          </cell>
          <cell r="AA24">
            <v>7.648</v>
          </cell>
          <cell r="AB24">
            <v>8.973</v>
          </cell>
          <cell r="AC24">
            <v>6.193</v>
          </cell>
          <cell r="AD24">
            <v>6.549</v>
          </cell>
          <cell r="AE24">
            <v>6.907</v>
          </cell>
          <cell r="AF24">
            <v>6.679</v>
          </cell>
          <cell r="AG24">
            <v>6.369</v>
          </cell>
          <cell r="AH24">
            <v>9.099</v>
          </cell>
          <cell r="AI24">
            <v>8.583</v>
          </cell>
          <cell r="AJ24">
            <v>8.107</v>
          </cell>
          <cell r="AK24">
            <v>8.747</v>
          </cell>
          <cell r="AL24">
            <v>8.286</v>
          </cell>
          <cell r="AM24">
            <v>8.51</v>
          </cell>
          <cell r="AN24">
            <v>8.616</v>
          </cell>
          <cell r="AO24">
            <v>9.413</v>
          </cell>
          <cell r="AP24">
            <v>7.85</v>
          </cell>
          <cell r="AQ24">
            <v>7.741</v>
          </cell>
          <cell r="AR24">
            <v>8.964</v>
          </cell>
          <cell r="AS24">
            <v>8.14</v>
          </cell>
          <cell r="AT24">
            <v>7.63</v>
          </cell>
          <cell r="AU24">
            <v>7.445</v>
          </cell>
        </row>
        <row r="26">
          <cell r="A26" t="str">
            <v>Total</v>
          </cell>
          <cell r="B26">
            <v>100.037</v>
          </cell>
          <cell r="C26">
            <v>99.38</v>
          </cell>
          <cell r="D26">
            <v>99.781</v>
          </cell>
          <cell r="E26">
            <v>99.959</v>
          </cell>
          <cell r="F26">
            <v>100.512</v>
          </cell>
          <cell r="G26">
            <v>100.165</v>
          </cell>
          <cell r="H26">
            <v>99.79</v>
          </cell>
          <cell r="I26">
            <v>99.135</v>
          </cell>
          <cell r="J26">
            <v>99.716</v>
          </cell>
          <cell r="K26">
            <v>100.403</v>
          </cell>
          <cell r="L26">
            <v>99.633</v>
          </cell>
          <cell r="M26">
            <v>100.294</v>
          </cell>
          <cell r="N26">
            <v>101.156</v>
          </cell>
          <cell r="O26">
            <v>100.43</v>
          </cell>
          <cell r="P26">
            <v>100.252</v>
          </cell>
          <cell r="Q26">
            <v>100.332</v>
          </cell>
          <cell r="R26">
            <v>100.001</v>
          </cell>
          <cell r="S26">
            <v>100.507</v>
          </cell>
          <cell r="T26">
            <v>100.34</v>
          </cell>
          <cell r="U26">
            <v>99.107</v>
          </cell>
          <cell r="V26">
            <v>100.1</v>
          </cell>
          <cell r="W26">
            <v>100.395</v>
          </cell>
          <cell r="X26">
            <v>100.225</v>
          </cell>
          <cell r="Y26">
            <v>100.283</v>
          </cell>
          <cell r="Z26">
            <v>100.788</v>
          </cell>
          <cell r="AA26">
            <v>99.843</v>
          </cell>
          <cell r="AB26">
            <v>100.3</v>
          </cell>
          <cell r="AC26">
            <v>100.553</v>
          </cell>
          <cell r="AD26">
            <v>100.2</v>
          </cell>
          <cell r="AE26">
            <v>99.976</v>
          </cell>
          <cell r="AF26">
            <v>100.065</v>
          </cell>
          <cell r="AG26">
            <v>100.516</v>
          </cell>
          <cell r="AH26">
            <v>98.592</v>
          </cell>
          <cell r="AI26">
            <v>99.484</v>
          </cell>
          <cell r="AJ26">
            <v>99.662</v>
          </cell>
          <cell r="AK26">
            <v>98.967</v>
          </cell>
          <cell r="AL26">
            <v>99.832</v>
          </cell>
          <cell r="AM26">
            <v>99.464</v>
          </cell>
          <cell r="AN26">
            <v>99.44</v>
          </cell>
          <cell r="AO26">
            <v>99.197</v>
          </cell>
          <cell r="AP26">
            <v>98.899</v>
          </cell>
          <cell r="AQ26">
            <v>99.751</v>
          </cell>
          <cell r="AR26">
            <v>100.154</v>
          </cell>
          <cell r="AS26">
            <v>100.064</v>
          </cell>
          <cell r="AT26">
            <v>99.549</v>
          </cell>
          <cell r="AU26">
            <v>100.17</v>
          </cell>
        </row>
        <row r="92">
          <cell r="A92" t="str">
            <v>Na</v>
          </cell>
          <cell r="B92">
            <v>0.01518972215409344</v>
          </cell>
          <cell r="C92">
            <v>0.016108054201220832</v>
          </cell>
          <cell r="D92">
            <v>0.018047627703244275</v>
          </cell>
          <cell r="E92">
            <v>0.015427449477116571</v>
          </cell>
          <cell r="F92">
            <v>0.01727886665359531</v>
          </cell>
          <cell r="G92">
            <v>0.014908941433393323</v>
          </cell>
          <cell r="H92">
            <v>0.018302952821668463</v>
          </cell>
          <cell r="I92">
            <v>0.018299542481466306</v>
          </cell>
          <cell r="J92">
            <v>0.016839128483793132</v>
          </cell>
          <cell r="K92">
            <v>0.013419817147816867</v>
          </cell>
          <cell r="L92">
            <v>0.017707718013471374</v>
          </cell>
          <cell r="M92">
            <v>0.019917520117051356</v>
          </cell>
          <cell r="N92">
            <v>0.009724441541235477</v>
          </cell>
          <cell r="O92">
            <v>0.02089832628154952</v>
          </cell>
          <cell r="P92">
            <v>0.019368350176393857</v>
          </cell>
          <cell r="Q92">
            <v>0.01803638092495162</v>
          </cell>
          <cell r="R92">
            <v>0.020079327306780848</v>
          </cell>
          <cell r="S92">
            <v>0.015679685591153895</v>
          </cell>
          <cell r="T92">
            <v>0.01624713556143067</v>
          </cell>
          <cell r="U92">
            <v>0.01706410903016526</v>
          </cell>
          <cell r="V92">
            <v>0.010430470832468649</v>
          </cell>
          <cell r="W92">
            <v>0.013085294132223266</v>
          </cell>
          <cell r="X92">
            <v>0.018706009683882644</v>
          </cell>
          <cell r="Y92">
            <v>0.019295064134853258</v>
          </cell>
          <cell r="Z92">
            <v>0.016996420422804887</v>
          </cell>
          <cell r="AA92">
            <v>0.013169221555232797</v>
          </cell>
          <cell r="AB92">
            <v>0.010475225803134999</v>
          </cell>
          <cell r="AC92">
            <v>0.01656980089009623</v>
          </cell>
          <cell r="AD92">
            <v>0.015858341232424192</v>
          </cell>
          <cell r="AE92">
            <v>0.018734505175820787</v>
          </cell>
          <cell r="AF92">
            <v>0.015760928719586002</v>
          </cell>
          <cell r="AG92">
            <v>0.01509571925823715</v>
          </cell>
          <cell r="AH92">
            <v>0.021072077296665374</v>
          </cell>
          <cell r="AI92">
            <v>0.017200904885209926</v>
          </cell>
          <cell r="AJ92">
            <v>0.017414103216302778</v>
          </cell>
          <cell r="AK92">
            <v>0.019319573421715645</v>
          </cell>
          <cell r="AL92">
            <v>0.017243149560203692</v>
          </cell>
          <cell r="AM92">
            <v>0.017691033954751693</v>
          </cell>
          <cell r="AN92">
            <v>0.01881277542382752</v>
          </cell>
          <cell r="AO92">
            <v>0.020701559607783596</v>
          </cell>
          <cell r="AP92">
            <v>0.01709072533650781</v>
          </cell>
          <cell r="AQ92">
            <v>0.018480289969953233</v>
          </cell>
          <cell r="AR92">
            <v>0.01078633535854313</v>
          </cell>
          <cell r="AS92">
            <v>0.015948143933806547</v>
          </cell>
          <cell r="AT92">
            <v>0.018296159645358984</v>
          </cell>
          <cell r="AU92">
            <v>0.014307267470358577</v>
          </cell>
        </row>
        <row r="93">
          <cell r="A93" t="str">
            <v>Mg</v>
          </cell>
          <cell r="B93">
            <v>0.9238049155219904</v>
          </cell>
          <cell r="C93">
            <v>0.8956636681524032</v>
          </cell>
          <cell r="D93">
            <v>0.8404993578470306</v>
          </cell>
          <cell r="E93">
            <v>0.8475248215528915</v>
          </cell>
          <cell r="F93">
            <v>0.8695149129557298</v>
          </cell>
          <cell r="G93">
            <v>0.8616100394971964</v>
          </cell>
          <cell r="H93">
            <v>0.8578383464474137</v>
          </cell>
          <cell r="I93">
            <v>0.835984386199938</v>
          </cell>
          <cell r="J93">
            <v>0.8701178382013612</v>
          </cell>
          <cell r="K93">
            <v>0.9780665329668451</v>
          </cell>
          <cell r="L93">
            <v>0.9059054435684465</v>
          </cell>
          <cell r="M93">
            <v>0.8005148731233646</v>
          </cell>
          <cell r="N93">
            <v>1.041559785575647</v>
          </cell>
          <cell r="O93">
            <v>0.7980102403868798</v>
          </cell>
          <cell r="P93">
            <v>0.8432620035083204</v>
          </cell>
          <cell r="Q93">
            <v>0.81606908585253</v>
          </cell>
          <cell r="R93">
            <v>0.8714108347417274</v>
          </cell>
          <cell r="S93">
            <v>0.9259573056526578</v>
          </cell>
          <cell r="T93">
            <v>0.9203305439111075</v>
          </cell>
          <cell r="U93">
            <v>0.894397968827667</v>
          </cell>
          <cell r="V93">
            <v>0.9909682949150671</v>
          </cell>
          <cell r="W93">
            <v>0.9816364031381117</v>
          </cell>
          <cell r="X93">
            <v>0.8855526982058644</v>
          </cell>
          <cell r="Y93">
            <v>0.8545032220228533</v>
          </cell>
          <cell r="Z93">
            <v>0.8476971731098045</v>
          </cell>
          <cell r="AA93">
            <v>0.9428324187558317</v>
          </cell>
          <cell r="AB93">
            <v>1.0243046292332099</v>
          </cell>
          <cell r="AC93">
            <v>0.9202277250956442</v>
          </cell>
          <cell r="AD93">
            <v>0.9187939817552072</v>
          </cell>
          <cell r="AE93">
            <v>0.8911265017500835</v>
          </cell>
          <cell r="AF93">
            <v>0.9059831340925119</v>
          </cell>
          <cell r="AG93">
            <v>0.9142316415487968</v>
          </cell>
          <cell r="AH93">
            <v>0.8479799616834879</v>
          </cell>
          <cell r="AI93">
            <v>0.8923924267817945</v>
          </cell>
          <cell r="AJ93">
            <v>0.8511944629618308</v>
          </cell>
          <cell r="AK93">
            <v>0.8438714227200985</v>
          </cell>
          <cell r="AL93">
            <v>0.8861410631022487</v>
          </cell>
          <cell r="AM93">
            <v>0.9254574758751888</v>
          </cell>
          <cell r="AN93">
            <v>0.8929573309053012</v>
          </cell>
          <cell r="AO93">
            <v>0.8835948071231481</v>
          </cell>
          <cell r="AP93">
            <v>0.8887513348927221</v>
          </cell>
          <cell r="AQ93">
            <v>0.8949070274081612</v>
          </cell>
          <cell r="AR93">
            <v>1.0068366154147201</v>
          </cell>
          <cell r="AS93">
            <v>0.8961330528290491</v>
          </cell>
          <cell r="AT93">
            <v>0.8502930464488531</v>
          </cell>
          <cell r="AU93">
            <v>0.879121672498393</v>
          </cell>
        </row>
        <row r="94">
          <cell r="A94" t="str">
            <v>Al</v>
          </cell>
          <cell r="B94">
            <v>0.1321277546404514</v>
          </cell>
          <cell r="C94">
            <v>0.14376984448364288</v>
          </cell>
          <cell r="D94">
            <v>0.22386945485404977</v>
          </cell>
          <cell r="E94">
            <v>0.172361297211899</v>
          </cell>
          <cell r="F94">
            <v>0.15249177564330899</v>
          </cell>
          <cell r="G94">
            <v>0.1500325486870412</v>
          </cell>
          <cell r="H94">
            <v>0.17220944685276454</v>
          </cell>
          <cell r="I94">
            <v>0.1768799507823702</v>
          </cell>
          <cell r="J94">
            <v>0.1610747703168377</v>
          </cell>
          <cell r="K94">
            <v>0.07161399626398299</v>
          </cell>
          <cell r="L94">
            <v>0.19639859006857893</v>
          </cell>
          <cell r="M94">
            <v>0.28254499726509413</v>
          </cell>
          <cell r="N94">
            <v>0.10703897723394314</v>
          </cell>
          <cell r="O94">
            <v>0.3064806079229824</v>
          </cell>
          <cell r="P94">
            <v>0.23789171324815106</v>
          </cell>
          <cell r="Q94">
            <v>0.22850489854679226</v>
          </cell>
          <cell r="R94">
            <v>0.14876078054715916</v>
          </cell>
          <cell r="S94">
            <v>0.13330699751613004</v>
          </cell>
          <cell r="T94">
            <v>0.16931696789114936</v>
          </cell>
          <cell r="U94">
            <v>0.15366500214120843</v>
          </cell>
          <cell r="V94">
            <v>0.06599132897884763</v>
          </cell>
          <cell r="W94">
            <v>0.10465047411134468</v>
          </cell>
          <cell r="X94">
            <v>0.1654166562024764</v>
          </cell>
          <cell r="Y94">
            <v>0.17268662305462318</v>
          </cell>
          <cell r="Z94">
            <v>0.2061148254113325</v>
          </cell>
          <cell r="AA94">
            <v>0.09761944554104883</v>
          </cell>
          <cell r="AB94">
            <v>0.05993239868974572</v>
          </cell>
          <cell r="AC94">
            <v>0.11902389898933587</v>
          </cell>
          <cell r="AD94">
            <v>0.12824335461132877</v>
          </cell>
          <cell r="AE94">
            <v>0.13644145982083447</v>
          </cell>
          <cell r="AF94">
            <v>0.1316247427295448</v>
          </cell>
          <cell r="AG94">
            <v>0.11440229264652142</v>
          </cell>
          <cell r="AH94">
            <v>0.18352247032235747</v>
          </cell>
          <cell r="AI94">
            <v>0.17382883273542138</v>
          </cell>
          <cell r="AJ94">
            <v>0.18731482969608956</v>
          </cell>
          <cell r="AK94">
            <v>0.16296087556705868</v>
          </cell>
          <cell r="AL94">
            <v>0.13130205737088624</v>
          </cell>
          <cell r="AM94">
            <v>0.14319537852270878</v>
          </cell>
          <cell r="AN94">
            <v>0.15669491168587732</v>
          </cell>
          <cell r="AO94">
            <v>0.1578017738811827</v>
          </cell>
          <cell r="AP94">
            <v>0.13168034101965165</v>
          </cell>
          <cell r="AQ94">
            <v>0.18489842656839214</v>
          </cell>
          <cell r="AR94">
            <v>0.06625679315941176</v>
          </cell>
          <cell r="AS94">
            <v>0.17497448949959174</v>
          </cell>
          <cell r="AT94">
            <v>0.17873128603281466</v>
          </cell>
          <cell r="AU94">
            <v>0.1516552770120293</v>
          </cell>
        </row>
        <row r="95">
          <cell r="A95" t="str">
            <v>Si</v>
          </cell>
          <cell r="B95">
            <v>1.8738073405916467</v>
          </cell>
          <cell r="C95">
            <v>1.8787195420629457</v>
          </cell>
          <cell r="D95">
            <v>1.81424055508762</v>
          </cell>
          <cell r="E95">
            <v>1.851798681127714</v>
          </cell>
          <cell r="F95">
            <v>1.8674932733851428</v>
          </cell>
          <cell r="G95">
            <v>1.8712054866042498</v>
          </cell>
          <cell r="H95">
            <v>1.8355159541655277</v>
          </cell>
          <cell r="I95">
            <v>1.836027438690121</v>
          </cell>
          <cell r="J95">
            <v>1.8723877629899377</v>
          </cell>
          <cell r="K95">
            <v>1.9045032547741916</v>
          </cell>
          <cell r="L95">
            <v>1.819907121890855</v>
          </cell>
          <cell r="M95">
            <v>1.7554320172839675</v>
          </cell>
          <cell r="N95">
            <v>1.8858796198241496</v>
          </cell>
          <cell r="O95">
            <v>1.7586441948831746</v>
          </cell>
          <cell r="P95">
            <v>1.8009462870017603</v>
          </cell>
          <cell r="Q95">
            <v>1.806351503344956</v>
          </cell>
          <cell r="R95">
            <v>1.8585786742558295</v>
          </cell>
          <cell r="S95">
            <v>1.874953012500512</v>
          </cell>
          <cell r="T95">
            <v>1.846357904132686</v>
          </cell>
          <cell r="U95">
            <v>1.8678005383257397</v>
          </cell>
          <cell r="V95">
            <v>1.9294780184116054</v>
          </cell>
          <cell r="W95">
            <v>1.9190749147996298</v>
          </cell>
          <cell r="X95">
            <v>1.8497986412382648</v>
          </cell>
          <cell r="Y95">
            <v>1.8384660917750955</v>
          </cell>
          <cell r="Z95">
            <v>1.8191659175898827</v>
          </cell>
          <cell r="AA95">
            <v>1.9133199225595636</v>
          </cell>
          <cell r="AB95">
            <v>1.9320746097561072</v>
          </cell>
          <cell r="AC95">
            <v>1.8858258479182024</v>
          </cell>
          <cell r="AD95">
            <v>1.8927913494481803</v>
          </cell>
          <cell r="AE95">
            <v>1.876782958491982</v>
          </cell>
          <cell r="AF95">
            <v>1.885186212975531</v>
          </cell>
          <cell r="AG95">
            <v>1.8889821922562289</v>
          </cell>
          <cell r="AH95">
            <v>1.8618099240863228</v>
          </cell>
          <cell r="AI95">
            <v>1.8570213306619978</v>
          </cell>
          <cell r="AJ95">
            <v>1.8479572893115572</v>
          </cell>
          <cell r="AK95">
            <v>1.874350095957183</v>
          </cell>
          <cell r="AL95">
            <v>1.882825943486176</v>
          </cell>
          <cell r="AM95">
            <v>1.8787117158394013</v>
          </cell>
          <cell r="AN95">
            <v>1.8821967530640995</v>
          </cell>
          <cell r="AO95">
            <v>1.8733413177528362</v>
          </cell>
          <cell r="AP95">
            <v>1.873800949773384</v>
          </cell>
          <cell r="AQ95">
            <v>1.851837151175519</v>
          </cell>
          <cell r="AR95">
            <v>1.9366264502752808</v>
          </cell>
          <cell r="AS95">
            <v>1.8478040026810367</v>
          </cell>
          <cell r="AT95">
            <v>1.8554100708331307</v>
          </cell>
          <cell r="AU95">
            <v>1.8601849007660998</v>
          </cell>
        </row>
        <row r="98">
          <cell r="A98" t="str">
            <v>K</v>
          </cell>
          <cell r="B98">
            <v>0.0009384516571930908</v>
          </cell>
          <cell r="C98">
            <v>0.00018926344401457254</v>
          </cell>
          <cell r="D98">
            <v>0.00018924223858089487</v>
          </cell>
          <cell r="E98">
            <v>0.0009399008897673167</v>
          </cell>
          <cell r="F98">
            <v>0.000561438135870719</v>
          </cell>
          <cell r="G98">
            <v>0.001032606576839556</v>
          </cell>
          <cell r="H98">
            <v>0.00028336350357253097</v>
          </cell>
          <cell r="I98">
            <v>0.0003807337540364499</v>
          </cell>
          <cell r="J98">
            <v>0.0005657762044099839</v>
          </cell>
          <cell r="K98">
            <v>0.0006506279507576128</v>
          </cell>
          <cell r="L98">
            <v>0.000610753482949596</v>
          </cell>
          <cell r="M98">
            <v>0.0002348619967964911</v>
          </cell>
          <cell r="N98">
            <v>0</v>
          </cell>
          <cell r="O98">
            <v>0.00037416731322836795</v>
          </cell>
          <cell r="P98">
            <v>0</v>
          </cell>
          <cell r="Q98">
            <v>0.0004690731356906308</v>
          </cell>
          <cell r="R98">
            <v>0.0011712557684792485</v>
          </cell>
          <cell r="S98">
            <v>0.0005601934230943078</v>
          </cell>
          <cell r="T98">
            <v>0.0003734590534662475</v>
          </cell>
          <cell r="U98">
            <v>0</v>
          </cell>
          <cell r="V98">
            <v>9.337449311759623E-05</v>
          </cell>
          <cell r="W98">
            <v>0.0002792381130214118</v>
          </cell>
          <cell r="X98">
            <v>0.0006083877236267553</v>
          </cell>
          <cell r="Y98">
            <v>0.0006558683210568366</v>
          </cell>
          <cell r="Z98">
            <v>0.0008853428980705203</v>
          </cell>
          <cell r="AA98">
            <v>0.0007962491478099241</v>
          </cell>
          <cell r="AB98">
            <v>0</v>
          </cell>
          <cell r="AC98">
            <v>0.0003247574711242446</v>
          </cell>
          <cell r="AD98">
            <v>9.316470631752116E-05</v>
          </cell>
          <cell r="AE98">
            <v>0</v>
          </cell>
          <cell r="AF98">
            <v>0.00028027977760445953</v>
          </cell>
          <cell r="AG98">
            <v>0.00032490003678658266</v>
          </cell>
          <cell r="AH98">
            <v>0.0005259127761080433</v>
          </cell>
          <cell r="AI98">
            <v>0</v>
          </cell>
          <cell r="AJ98">
            <v>0.0003300688682568043</v>
          </cell>
          <cell r="AK98">
            <v>0</v>
          </cell>
          <cell r="AL98">
            <v>0.00023538633138805548</v>
          </cell>
          <cell r="AM98">
            <v>0</v>
          </cell>
          <cell r="AN98">
            <v>0.0001889832243937167</v>
          </cell>
          <cell r="AO98">
            <v>4.7460559324417155E-05</v>
          </cell>
          <cell r="AP98">
            <v>0</v>
          </cell>
          <cell r="AQ98">
            <v>0.0001877935587244822</v>
          </cell>
          <cell r="AR98">
            <v>4.669195026768256E-05</v>
          </cell>
          <cell r="AS98">
            <v>0.0015927687587337764</v>
          </cell>
          <cell r="AT98">
            <v>0.0006137263874312816</v>
          </cell>
          <cell r="AU98">
            <v>0.00046835193861117467</v>
          </cell>
        </row>
        <row r="99">
          <cell r="A99" t="str">
            <v>Ca</v>
          </cell>
          <cell r="B99">
            <v>0.7520958306721492</v>
          </cell>
          <cell r="C99">
            <v>0.7628898584669044</v>
          </cell>
          <cell r="D99">
            <v>0.762367313974153</v>
          </cell>
          <cell r="E99">
            <v>0.8583225577973906</v>
          </cell>
          <cell r="F99">
            <v>0.8093264588820438</v>
          </cell>
          <cell r="G99">
            <v>0.8336045534185038</v>
          </cell>
          <cell r="H99">
            <v>0.7988242427283385</v>
          </cell>
          <cell r="I99">
            <v>0.8230553277450335</v>
          </cell>
          <cell r="J99">
            <v>0.7978008246670093</v>
          </cell>
          <cell r="K99">
            <v>0.7662852293713988</v>
          </cell>
          <cell r="L99">
            <v>0.7631731558056115</v>
          </cell>
          <cell r="M99">
            <v>0.8376713549846192</v>
          </cell>
          <cell r="N99">
            <v>0.6596924328069181</v>
          </cell>
          <cell r="O99">
            <v>0.8416593163032964</v>
          </cell>
          <cell r="P99">
            <v>0.8056329377089742</v>
          </cell>
          <cell r="Q99">
            <v>0.8518746618612761</v>
          </cell>
          <cell r="R99">
            <v>0.8199506523871161</v>
          </cell>
          <cell r="S99">
            <v>0.7520160539315991</v>
          </cell>
          <cell r="T99">
            <v>0.7558517369757343</v>
          </cell>
          <cell r="U99">
            <v>0.781107138917339</v>
          </cell>
          <cell r="V99">
            <v>0.7128778738097783</v>
          </cell>
          <cell r="W99">
            <v>0.7021821297566078</v>
          </cell>
          <cell r="X99">
            <v>0.7983418287830891</v>
          </cell>
          <cell r="Y99">
            <v>0.8334809799599158</v>
          </cell>
          <cell r="Z99">
            <v>0.823580288954432</v>
          </cell>
          <cell r="AA99">
            <v>0.7754859223288872</v>
          </cell>
          <cell r="AB99">
            <v>0.67941837548234</v>
          </cell>
          <cell r="AC99">
            <v>0.8493307853825133</v>
          </cell>
          <cell r="AD99">
            <v>0.8211698002083957</v>
          </cell>
          <cell r="AE99">
            <v>0.8326853104894081</v>
          </cell>
          <cell r="AF99">
            <v>0.837209284354625</v>
          </cell>
          <cell r="AG99">
            <v>0.8470919200194618</v>
          </cell>
          <cell r="AH99">
            <v>0.7725073812497986</v>
          </cell>
          <cell r="AI99">
            <v>0.7616848075496598</v>
          </cell>
          <cell r="AJ99">
            <v>0.8110671064703994</v>
          </cell>
          <cell r="AK99">
            <v>0.7889039801125556</v>
          </cell>
          <cell r="AL99">
            <v>0.8011504616807088</v>
          </cell>
          <cell r="AM99">
            <v>0.7441286101267635</v>
          </cell>
          <cell r="AN99">
            <v>0.7537848298648997</v>
          </cell>
          <cell r="AO99">
            <v>0.743937900619799</v>
          </cell>
          <cell r="AP99">
            <v>0.8218960557067972</v>
          </cell>
          <cell r="AQ99">
            <v>0.7828306571838661</v>
          </cell>
          <cell r="AR99">
            <v>0.6877743091287098</v>
          </cell>
          <cell r="AS99">
            <v>0.7867124926678919</v>
          </cell>
          <cell r="AT99">
            <v>0.830286483178232</v>
          </cell>
          <cell r="AU99">
            <v>0.8378992650768614</v>
          </cell>
        </row>
        <row r="100">
          <cell r="A100" t="str">
            <v>Ti</v>
          </cell>
          <cell r="B100">
            <v>0.016733989541169905</v>
          </cell>
          <cell r="C100">
            <v>0.016930026857482187</v>
          </cell>
          <cell r="D100">
            <v>0.028557504291514324</v>
          </cell>
          <cell r="E100">
            <v>0.01867128337322962</v>
          </cell>
          <cell r="F100">
            <v>0.01850569464111002</v>
          </cell>
          <cell r="G100">
            <v>0.016988020867634776</v>
          </cell>
          <cell r="H100">
            <v>0.024247838281439865</v>
          </cell>
          <cell r="I100">
            <v>0.025585177895380083</v>
          </cell>
          <cell r="J100">
            <v>0.019287907334715065</v>
          </cell>
          <cell r="K100">
            <v>0.009697731406633717</v>
          </cell>
          <cell r="L100">
            <v>0.022459788531441913</v>
          </cell>
          <cell r="M100">
            <v>0.04017652455794273</v>
          </cell>
          <cell r="N100">
            <v>0.01221057949763211</v>
          </cell>
          <cell r="O100">
            <v>0.03283596836412084</v>
          </cell>
          <cell r="P100">
            <v>0.031043017357063208</v>
          </cell>
          <cell r="Q100">
            <v>0.02535549570399364</v>
          </cell>
          <cell r="R100">
            <v>0.01601776568690627</v>
          </cell>
          <cell r="S100">
            <v>0.01785926843993205</v>
          </cell>
          <cell r="T100">
            <v>0.019427634077589788</v>
          </cell>
          <cell r="U100">
            <v>0.020302222087751915</v>
          </cell>
          <cell r="V100">
            <v>0.009467142470458106</v>
          </cell>
          <cell r="W100">
            <v>0.011247849832754698</v>
          </cell>
          <cell r="X100">
            <v>0.02088311008674175</v>
          </cell>
          <cell r="Y100">
            <v>0.0238044468141362</v>
          </cell>
          <cell r="Z100">
            <v>0.027110483825033494</v>
          </cell>
          <cell r="AA100">
            <v>0.011458040804613422</v>
          </cell>
          <cell r="AB100">
            <v>0.009059192953742544</v>
          </cell>
          <cell r="AC100">
            <v>0.012962884791680377</v>
          </cell>
          <cell r="AD100">
            <v>0.012274142340997284</v>
          </cell>
          <cell r="AE100">
            <v>0.013349159758297247</v>
          </cell>
          <cell r="AF100">
            <v>0.01349269808213905</v>
          </cell>
          <cell r="AG100">
            <v>0.012503457701110715</v>
          </cell>
          <cell r="AH100">
            <v>0.019417909236064457</v>
          </cell>
          <cell r="AI100">
            <v>0.01970879988562428</v>
          </cell>
          <cell r="AJ100">
            <v>0.02173579281666006</v>
          </cell>
          <cell r="AK100">
            <v>0.020795931181366963</v>
          </cell>
          <cell r="AL100">
            <v>0.017732676969921084</v>
          </cell>
          <cell r="AM100">
            <v>0.018390271643956548</v>
          </cell>
          <cell r="AN100">
            <v>0.01732271086471905</v>
          </cell>
          <cell r="AO100">
            <v>0.01731752047433761</v>
          </cell>
          <cell r="AP100">
            <v>0.0144602760513448</v>
          </cell>
          <cell r="AQ100">
            <v>0.018735771364843508</v>
          </cell>
          <cell r="AR100">
            <v>0.0087249608149962</v>
          </cell>
          <cell r="AS100">
            <v>0.018529279844968563</v>
          </cell>
          <cell r="AT100">
            <v>0.021622936430065107</v>
          </cell>
          <cell r="AU100">
            <v>0.018386910412592262</v>
          </cell>
        </row>
        <row r="102">
          <cell r="A102" t="str">
            <v>Mn</v>
          </cell>
          <cell r="B102">
            <v>0.008816486444799144</v>
          </cell>
          <cell r="C102">
            <v>0.007476716320710951</v>
          </cell>
          <cell r="D102">
            <v>0.007538701124667371</v>
          </cell>
          <cell r="E102">
            <v>0.005709924338533536</v>
          </cell>
          <cell r="F102">
            <v>0.00745519664471467</v>
          </cell>
          <cell r="G102">
            <v>0.0063260911123852945</v>
          </cell>
          <cell r="H102">
            <v>0.008779663951485248</v>
          </cell>
          <cell r="I102">
            <v>0.007267523231662715</v>
          </cell>
          <cell r="J102">
            <v>0.006980644050942823</v>
          </cell>
          <cell r="K102">
            <v>0.0075595851614759756</v>
          </cell>
          <cell r="L102">
            <v>0.007486193362674933</v>
          </cell>
          <cell r="M102">
            <v>0.004927504507831242</v>
          </cell>
          <cell r="N102">
            <v>0.008557497542162036</v>
          </cell>
          <cell r="O102">
            <v>0.006707440182436926</v>
          </cell>
          <cell r="P102">
            <v>0.00703025447765506</v>
          </cell>
          <cell r="Q102">
            <v>0.0068827189132832185</v>
          </cell>
          <cell r="R102">
            <v>0.007123188139457247</v>
          </cell>
          <cell r="S102">
            <v>0.008771429839282576</v>
          </cell>
          <cell r="T102">
            <v>0.008647377274792244</v>
          </cell>
          <cell r="U102">
            <v>0.008115099692027457</v>
          </cell>
          <cell r="V102">
            <v>0.009795182746234038</v>
          </cell>
          <cell r="W102">
            <v>0.007539463954341242</v>
          </cell>
          <cell r="X102">
            <v>0.0064629027863717416</v>
          </cell>
          <cell r="Y102">
            <v>0.008024824136456733</v>
          </cell>
          <cell r="Z102">
            <v>0.006837185757958059</v>
          </cell>
          <cell r="AA102">
            <v>0.006872575689638659</v>
          </cell>
          <cell r="AB102">
            <v>0.008874061961848525</v>
          </cell>
          <cell r="AC102">
            <v>0.005452071918090985</v>
          </cell>
          <cell r="AD102">
            <v>0.006618543013717158</v>
          </cell>
          <cell r="AE102">
            <v>0.005239186841131063</v>
          </cell>
          <cell r="AF102">
            <v>0.005551632934683855</v>
          </cell>
          <cell r="AG102">
            <v>0.006440583355199825</v>
          </cell>
          <cell r="AH102">
            <v>0.007015207293318018</v>
          </cell>
          <cell r="AI102">
            <v>0.006919444152331709</v>
          </cell>
          <cell r="AJ102">
            <v>0.006229982104693987</v>
          </cell>
          <cell r="AK102">
            <v>0.0088824234537781</v>
          </cell>
          <cell r="AL102">
            <v>0.007501526993015005</v>
          </cell>
          <cell r="AM102">
            <v>0.007509419854822454</v>
          </cell>
          <cell r="AN102">
            <v>0.007967538644050242</v>
          </cell>
          <cell r="AO102">
            <v>0.00989440536080092</v>
          </cell>
          <cell r="AP102">
            <v>0.006300587198584739</v>
          </cell>
          <cell r="AQ102">
            <v>0.007418649558821396</v>
          </cell>
          <cell r="AR102">
            <v>0.00815314115804954</v>
          </cell>
          <cell r="AS102">
            <v>0.005474111991615323</v>
          </cell>
          <cell r="AT102">
            <v>0.006080795143840007</v>
          </cell>
          <cell r="AU102">
            <v>0.006872136775016723</v>
          </cell>
        </row>
        <row r="103">
          <cell r="A103" t="str">
            <v>Fe2</v>
          </cell>
          <cell r="B103">
            <v>0.2749284690624666</v>
          </cell>
          <cell r="C103">
            <v>0.2749995149298867</v>
          </cell>
          <cell r="D103">
            <v>0.3038425882975181</v>
          </cell>
          <cell r="E103">
            <v>0.22566133214633052</v>
          </cell>
          <cell r="F103">
            <v>0.2557903563665151</v>
          </cell>
          <cell r="G103">
            <v>0.24264225431459116</v>
          </cell>
          <cell r="H103">
            <v>0.28114074567160763</v>
          </cell>
          <cell r="I103">
            <v>0.2760100366568372</v>
          </cell>
          <cell r="J103">
            <v>0.25387245559615823</v>
          </cell>
          <cell r="K103">
            <v>0.24088728295199566</v>
          </cell>
          <cell r="L103">
            <v>0.2599952425991078</v>
          </cell>
          <cell r="M103">
            <v>0.2572993146398768</v>
          </cell>
          <cell r="N103">
            <v>0.2724876081926516</v>
          </cell>
          <cell r="O103">
            <v>0.23237276141459154</v>
          </cell>
          <cell r="P103">
            <v>0.25007136193466906</v>
          </cell>
          <cell r="Q103">
            <v>0.24445850039921382</v>
          </cell>
          <cell r="R103">
            <v>0.243239649661488</v>
          </cell>
          <cell r="S103">
            <v>0.26991237602800344</v>
          </cell>
          <cell r="T103">
            <v>0.26039280642767876</v>
          </cell>
          <cell r="U103">
            <v>0.2563355689413852</v>
          </cell>
          <cell r="V103">
            <v>0.26253170374327134</v>
          </cell>
          <cell r="W103">
            <v>0.2571561715415525</v>
          </cell>
          <cell r="X103">
            <v>0.24953916141825996</v>
          </cell>
          <cell r="Y103">
            <v>0.24328812454529838</v>
          </cell>
          <cell r="Z103">
            <v>0.24442966212879114</v>
          </cell>
          <cell r="AA103">
            <v>0.23482557363915907</v>
          </cell>
          <cell r="AB103">
            <v>0.2739356043022718</v>
          </cell>
          <cell r="AC103">
            <v>0.18834740647793644</v>
          </cell>
          <cell r="AD103">
            <v>0.19998336307383502</v>
          </cell>
          <cell r="AE103">
            <v>0.2114155332126615</v>
          </cell>
          <cell r="AF103">
            <v>0.20452641726734969</v>
          </cell>
          <cell r="AG103">
            <v>0.19378511850790972</v>
          </cell>
          <cell r="AH103">
            <v>0.28517546259699245</v>
          </cell>
          <cell r="AI103">
            <v>0.2653311883123725</v>
          </cell>
          <cell r="AJ103">
            <v>0.25059023913294337</v>
          </cell>
          <cell r="AK103">
            <v>0.2729949007435864</v>
          </cell>
          <cell r="AL103">
            <v>0.2557134775307642</v>
          </cell>
          <cell r="AM103">
            <v>0.2629026475973219</v>
          </cell>
          <cell r="AN103">
            <v>0.26684950836750077</v>
          </cell>
          <cell r="AO103">
            <v>0.2928588578311084</v>
          </cell>
          <cell r="AP103">
            <v>0.24416923489388104</v>
          </cell>
          <cell r="AQ103">
            <v>0.23824029688329765</v>
          </cell>
          <cell r="AR103">
            <v>0.2743729644674243</v>
          </cell>
          <cell r="AS103">
            <v>0.24997447791014016</v>
          </cell>
          <cell r="AT103">
            <v>0.23613123334659855</v>
          </cell>
          <cell r="AU103">
            <v>0.22857802597911558</v>
          </cell>
        </row>
        <row r="106">
          <cell r="A106" t="str">
            <v>Sum</v>
          </cell>
          <cell r="B106">
            <v>3.9999999999999996</v>
          </cell>
          <cell r="C106">
            <v>4.000000000000001</v>
          </cell>
          <cell r="D106">
            <v>4.000000000000001</v>
          </cell>
          <cell r="E106">
            <v>4</v>
          </cell>
          <cell r="F106">
            <v>4</v>
          </cell>
          <cell r="G106">
            <v>3.9999999999999996</v>
          </cell>
          <cell r="H106">
            <v>4</v>
          </cell>
          <cell r="I106">
            <v>4</v>
          </cell>
          <cell r="J106">
            <v>4</v>
          </cell>
          <cell r="K106">
            <v>3.9999999999999996</v>
          </cell>
          <cell r="L106">
            <v>4.000000000000001</v>
          </cell>
          <cell r="M106">
            <v>4</v>
          </cell>
          <cell r="N106">
            <v>4</v>
          </cell>
          <cell r="O106">
            <v>4</v>
          </cell>
          <cell r="P106">
            <v>4.000000000000001</v>
          </cell>
          <cell r="Q106">
            <v>4</v>
          </cell>
          <cell r="R106">
            <v>4.000000000000001</v>
          </cell>
          <cell r="S106">
            <v>4</v>
          </cell>
          <cell r="T106">
            <v>4</v>
          </cell>
          <cell r="U106">
            <v>4</v>
          </cell>
          <cell r="V106">
            <v>3.9999999999999996</v>
          </cell>
          <cell r="W106">
            <v>4</v>
          </cell>
          <cell r="X106">
            <v>4</v>
          </cell>
          <cell r="Y106">
            <v>4</v>
          </cell>
          <cell r="Z106">
            <v>4</v>
          </cell>
          <cell r="AA106">
            <v>3.9999999999999987</v>
          </cell>
          <cell r="AB106">
            <v>3.999999999999999</v>
          </cell>
          <cell r="AC106">
            <v>3.999999999999999</v>
          </cell>
          <cell r="AD106">
            <v>4</v>
          </cell>
          <cell r="AE106">
            <v>4.000000000000001</v>
          </cell>
          <cell r="AF106">
            <v>3.999999999999999</v>
          </cell>
          <cell r="AG106">
            <v>3.9999999999999996</v>
          </cell>
          <cell r="AH106">
            <v>4</v>
          </cell>
          <cell r="AI106">
            <v>4</v>
          </cell>
          <cell r="AJ106">
            <v>3.999999999999999</v>
          </cell>
          <cell r="AK106">
            <v>3.9999999999999996</v>
          </cell>
          <cell r="AL106">
            <v>3.9999999999999996</v>
          </cell>
          <cell r="AM106">
            <v>4</v>
          </cell>
          <cell r="AN106">
            <v>4.000000000000001</v>
          </cell>
          <cell r="AO106">
            <v>4</v>
          </cell>
          <cell r="AP106">
            <v>3.9999999999999996</v>
          </cell>
          <cell r="AQ106">
            <v>4</v>
          </cell>
          <cell r="AR106">
            <v>3.999999999999999</v>
          </cell>
          <cell r="AS106">
            <v>3.9999999999999996</v>
          </cell>
          <cell r="AT106">
            <v>4.000000000000001</v>
          </cell>
          <cell r="AU106">
            <v>4</v>
          </cell>
        </row>
        <row r="112">
          <cell r="A112" t="str">
            <v>Mg#</v>
          </cell>
          <cell r="B112">
            <v>77.06508614859584</v>
          </cell>
          <cell r="C112">
            <v>76.5090831501313</v>
          </cell>
          <cell r="D112">
            <v>73.44826960846736</v>
          </cell>
          <cell r="E112">
            <v>78.97276894893896</v>
          </cell>
          <cell r="F112">
            <v>77.26924743535822</v>
          </cell>
          <cell r="G112">
            <v>78.02655646047968</v>
          </cell>
          <cell r="H112">
            <v>75.31642612082041</v>
          </cell>
          <cell r="I112">
            <v>75.17882904954217</v>
          </cell>
          <cell r="J112">
            <v>77.41328755265106</v>
          </cell>
          <cell r="K112">
            <v>80.23819444131966</v>
          </cell>
          <cell r="L112">
            <v>77.70005235576787</v>
          </cell>
          <cell r="M112">
            <v>75.67632221080918</v>
          </cell>
          <cell r="N112">
            <v>79.26348703365728</v>
          </cell>
          <cell r="O112">
            <v>77.44792363535477</v>
          </cell>
          <cell r="P112">
            <v>77.12762000697317</v>
          </cell>
          <cell r="Q112">
            <v>76.94935015663182</v>
          </cell>
          <cell r="R112">
            <v>78.17794429150419</v>
          </cell>
          <cell r="S112">
            <v>77.42961627318189</v>
          </cell>
          <cell r="T112">
            <v>77.94633210624963</v>
          </cell>
          <cell r="U112">
            <v>77.72415937069606</v>
          </cell>
          <cell r="V112">
            <v>79.05610657963562</v>
          </cell>
          <cell r="W112">
            <v>79.24138578179243</v>
          </cell>
          <cell r="X112">
            <v>78.01595004822845</v>
          </cell>
          <cell r="Y112">
            <v>77.8384002291646</v>
          </cell>
          <cell r="Z112">
            <v>77.61893085656203</v>
          </cell>
          <cell r="AA112">
            <v>80.05995160262134</v>
          </cell>
          <cell r="AB112">
            <v>78.89946735387592</v>
          </cell>
          <cell r="AC112">
            <v>83.0099556526598</v>
          </cell>
          <cell r="AD112">
            <v>82.12482903786417</v>
          </cell>
          <cell r="AE112">
            <v>80.82471901220481</v>
          </cell>
          <cell r="AF112">
            <v>81.58265122376487</v>
          </cell>
          <cell r="AG112">
            <v>82.51063291696127</v>
          </cell>
          <cell r="AH112">
            <v>74.83350858263151</v>
          </cell>
          <cell r="AI112">
            <v>77.08164670280212</v>
          </cell>
          <cell r="AJ112">
            <v>77.2559703673043</v>
          </cell>
          <cell r="AK112">
            <v>75.55706578232567</v>
          </cell>
          <cell r="AL112">
            <v>77.60542447122873</v>
          </cell>
          <cell r="AM112">
            <v>77.87685379166936</v>
          </cell>
          <cell r="AN112">
            <v>76.99190077764887</v>
          </cell>
          <cell r="AO112">
            <v>75.1066389986132</v>
          </cell>
          <cell r="AP112">
            <v>78.44780636828997</v>
          </cell>
          <cell r="AQ112">
            <v>78.97534664945125</v>
          </cell>
          <cell r="AR112">
            <v>78.58484913196924</v>
          </cell>
          <cell r="AS112">
            <v>78.18926486340094</v>
          </cell>
          <cell r="AT112">
            <v>78.2652838547518</v>
          </cell>
          <cell r="AU112">
            <v>79.36462144990313</v>
          </cell>
        </row>
        <row r="113">
          <cell r="A113" t="str">
            <v>Wo</v>
          </cell>
          <cell r="B113">
            <v>38.55262289442496</v>
          </cell>
          <cell r="C113">
            <v>39.4553364750555</v>
          </cell>
          <cell r="D113">
            <v>39.983406485721474</v>
          </cell>
          <cell r="E113">
            <v>44.43793355362745</v>
          </cell>
          <cell r="F113">
            <v>41.83361862018332</v>
          </cell>
          <cell r="G113">
            <v>43.01682833847839</v>
          </cell>
          <cell r="H113">
            <v>41.22318443585822</v>
          </cell>
          <cell r="I113">
            <v>42.534065467260454</v>
          </cell>
          <cell r="J113">
            <v>41.51339950537577</v>
          </cell>
          <cell r="K113">
            <v>38.5991415587622</v>
          </cell>
          <cell r="L113">
            <v>39.561635184736886</v>
          </cell>
          <cell r="M113">
            <v>44.19296987991046</v>
          </cell>
          <cell r="N113">
            <v>33.423474762203064</v>
          </cell>
          <cell r="O113">
            <v>44.9594172184837</v>
          </cell>
          <cell r="P113">
            <v>42.4248148254005</v>
          </cell>
          <cell r="Q113">
            <v>44.54474275492127</v>
          </cell>
          <cell r="R113">
            <v>42.383447254015586</v>
          </cell>
          <cell r="S113">
            <v>38.60678479147161</v>
          </cell>
          <cell r="T113">
            <v>39.03033463184151</v>
          </cell>
          <cell r="U113">
            <v>40.433310486925905</v>
          </cell>
          <cell r="V113">
            <v>36.25335108734738</v>
          </cell>
          <cell r="W113">
            <v>36.176779025079895</v>
          </cell>
          <cell r="X113">
            <v>41.29139952251339</v>
          </cell>
          <cell r="Y113">
            <v>43.15709227078818</v>
          </cell>
          <cell r="Z113">
            <v>42.99092896579152</v>
          </cell>
          <cell r="AA113">
            <v>39.704494711467284</v>
          </cell>
          <cell r="AB113">
            <v>34.35468449328391</v>
          </cell>
          <cell r="AC113">
            <v>43.379550469051445</v>
          </cell>
          <cell r="AD113">
            <v>42.329493476614715</v>
          </cell>
          <cell r="AE113">
            <v>43.02777719869687</v>
          </cell>
          <cell r="AF113">
            <v>42.984093443215556</v>
          </cell>
          <cell r="AG113">
            <v>43.32710138581454</v>
          </cell>
          <cell r="AH113">
            <v>40.53746439338396</v>
          </cell>
          <cell r="AI113">
            <v>39.683310678636175</v>
          </cell>
          <cell r="AJ113">
            <v>42.400937847808464</v>
          </cell>
          <cell r="AK113">
            <v>41.3955437668512</v>
          </cell>
          <cell r="AL113">
            <v>41.23254756043872</v>
          </cell>
          <cell r="AM113">
            <v>38.50623277584747</v>
          </cell>
          <cell r="AN113">
            <v>39.39110114356678</v>
          </cell>
          <cell r="AO113">
            <v>38.73886523748694</v>
          </cell>
          <cell r="AP113">
            <v>42.04466265470547</v>
          </cell>
          <cell r="AQ113">
            <v>40.85801949462266</v>
          </cell>
          <cell r="AR113">
            <v>34.9304183222252</v>
          </cell>
          <cell r="AS113">
            <v>40.70283229377526</v>
          </cell>
          <cell r="AT113">
            <v>43.31829816044247</v>
          </cell>
          <cell r="AU113">
            <v>43.06639141841043</v>
          </cell>
        </row>
        <row r="114">
          <cell r="A114" t="str">
            <v>En</v>
          </cell>
          <cell r="B114">
            <v>47.35447410246395</v>
          </cell>
          <cell r="C114">
            <v>46.32216695926701</v>
          </cell>
          <cell r="D114">
            <v>44.08114941418522</v>
          </cell>
          <cell r="E114">
            <v>43.87890235794973</v>
          </cell>
          <cell r="F114">
            <v>44.94472515256468</v>
          </cell>
          <cell r="G114">
            <v>44.46200660944922</v>
          </cell>
          <cell r="H114">
            <v>44.26859687053771</v>
          </cell>
          <cell r="I114">
            <v>43.202216684090075</v>
          </cell>
          <cell r="J114">
            <v>45.27640022067368</v>
          </cell>
          <cell r="K114">
            <v>49.26694018471982</v>
          </cell>
          <cell r="L114">
            <v>46.96064110442943</v>
          </cell>
          <cell r="M114">
            <v>42.2327079299623</v>
          </cell>
          <cell r="N114">
            <v>52.77087544932075</v>
          </cell>
          <cell r="O114">
            <v>42.62778852108298</v>
          </cell>
          <cell r="P114">
            <v>44.406370039776256</v>
          </cell>
          <cell r="Q114">
            <v>42.67246007777656</v>
          </cell>
          <cell r="R114">
            <v>45.04343650844083</v>
          </cell>
          <cell r="S114">
            <v>47.53653095373228</v>
          </cell>
          <cell r="T114">
            <v>47.52361785193388</v>
          </cell>
          <cell r="U114">
            <v>46.2977086889894</v>
          </cell>
          <cell r="V114">
            <v>50.39561870533279</v>
          </cell>
          <cell r="W114">
            <v>50.5744047511023</v>
          </cell>
          <cell r="X114">
            <v>45.80207242252997</v>
          </cell>
          <cell r="Y114">
            <v>44.24561002015863</v>
          </cell>
          <cell r="Z114">
            <v>44.24983142801061</v>
          </cell>
          <cell r="AA114">
            <v>48.27255235255528</v>
          </cell>
          <cell r="AB114">
            <v>51.7938042775703</v>
          </cell>
          <cell r="AC114">
            <v>47.00061004597701</v>
          </cell>
          <cell r="AD114">
            <v>47.36180488760048</v>
          </cell>
          <cell r="AE114">
            <v>46.04763899416053</v>
          </cell>
          <cell r="AF114">
            <v>46.515088188289134</v>
          </cell>
          <cell r="AG114">
            <v>46.7611673389522</v>
          </cell>
          <cell r="AH114">
            <v>44.497901686627344</v>
          </cell>
          <cell r="AI114">
            <v>46.49309736552044</v>
          </cell>
          <cell r="AJ114">
            <v>44.49871438814228</v>
          </cell>
          <cell r="AK114">
            <v>44.279807547454496</v>
          </cell>
          <cell r="AL114">
            <v>45.606730916649</v>
          </cell>
          <cell r="AM114">
            <v>47.88941119214276</v>
          </cell>
          <cell r="AN114">
            <v>46.66394326997064</v>
          </cell>
          <cell r="AO114">
            <v>46.01117933253463</v>
          </cell>
          <cell r="AP114">
            <v>45.46469082072591</v>
          </cell>
          <cell r="AQ114">
            <v>46.70758411947263</v>
          </cell>
          <cell r="AR114">
            <v>51.13483259228282</v>
          </cell>
          <cell r="AS114">
            <v>46.36401951431511</v>
          </cell>
          <cell r="AT114">
            <v>44.36209483843377</v>
          </cell>
          <cell r="AU114">
            <v>45.185142928548125</v>
          </cell>
        </row>
        <row r="115">
          <cell r="A115" t="str">
            <v>Fs</v>
          </cell>
          <cell r="B115">
            <v>14.09290300311108</v>
          </cell>
          <cell r="C115">
            <v>14.222496565677485</v>
          </cell>
          <cell r="D115">
            <v>15.935444100093289</v>
          </cell>
          <cell r="E115">
            <v>11.683164088422815</v>
          </cell>
          <cell r="F115">
            <v>13.221656227251986</v>
          </cell>
          <cell r="G115">
            <v>12.521165052072394</v>
          </cell>
          <cell r="H115">
            <v>14.508218693604066</v>
          </cell>
          <cell r="I115">
            <v>14.263717848649467</v>
          </cell>
          <cell r="J115">
            <v>13.210200273950536</v>
          </cell>
          <cell r="K115">
            <v>12.133918256517982</v>
          </cell>
          <cell r="L115">
            <v>13.47772371083369</v>
          </cell>
          <cell r="M115">
            <v>13.574322190127253</v>
          </cell>
          <cell r="N115">
            <v>13.805649788476183</v>
          </cell>
          <cell r="O115">
            <v>12.412794260433323</v>
          </cell>
          <cell r="P115">
            <v>13.168815134823234</v>
          </cell>
          <cell r="Q115">
            <v>12.782797167302153</v>
          </cell>
          <cell r="R115">
            <v>12.573116237543587</v>
          </cell>
          <cell r="S115">
            <v>13.856684254796109</v>
          </cell>
          <cell r="T115">
            <v>13.446047516224615</v>
          </cell>
          <cell r="U115">
            <v>13.268980824084693</v>
          </cell>
          <cell r="V115">
            <v>13.351030207319834</v>
          </cell>
          <cell r="W115">
            <v>13.248816223817805</v>
          </cell>
          <cell r="X115">
            <v>12.90652805495664</v>
          </cell>
          <cell r="Y115">
            <v>12.597297709053183</v>
          </cell>
          <cell r="Z115">
            <v>12.759239606197877</v>
          </cell>
          <cell r="AA115">
            <v>12.022952935977433</v>
          </cell>
          <cell r="AB115">
            <v>13.851511229145782</v>
          </cell>
          <cell r="AC115">
            <v>9.619839484971541</v>
          </cell>
          <cell r="AD115">
            <v>10.308701635784807</v>
          </cell>
          <cell r="AE115">
            <v>10.924583807142598</v>
          </cell>
          <cell r="AF115">
            <v>10.500818368495302</v>
          </cell>
          <cell r="AG115">
            <v>9.911731275233258</v>
          </cell>
          <cell r="AH115">
            <v>14.964633919988701</v>
          </cell>
          <cell r="AI115">
            <v>13.823591955843387</v>
          </cell>
          <cell r="AJ115">
            <v>13.10034776404925</v>
          </cell>
          <cell r="AK115">
            <v>14.324648685694312</v>
          </cell>
          <cell r="AL115">
            <v>13.160721522912278</v>
          </cell>
          <cell r="AM115">
            <v>13.604356032009761</v>
          </cell>
          <cell r="AN115">
            <v>13.944955586462596</v>
          </cell>
          <cell r="AO115">
            <v>15.249955429978426</v>
          </cell>
          <cell r="AP115">
            <v>12.490646524568623</v>
          </cell>
          <cell r="AQ115">
            <v>12.434396385904702</v>
          </cell>
          <cell r="AR115">
            <v>13.934749085491974</v>
          </cell>
          <cell r="AS115">
            <v>12.933148191909627</v>
          </cell>
          <cell r="AT115">
            <v>12.319607001123758</v>
          </cell>
          <cell r="AU115">
            <v>11.74846565304145</v>
          </cell>
        </row>
        <row r="116">
          <cell r="A116" t="str">
            <v>Sum</v>
          </cell>
          <cell r="B116">
            <v>99.99999999999999</v>
          </cell>
          <cell r="C116">
            <v>100</v>
          </cell>
          <cell r="D116">
            <v>99.99999999999999</v>
          </cell>
          <cell r="E116">
            <v>100</v>
          </cell>
          <cell r="F116">
            <v>99.99999999999999</v>
          </cell>
          <cell r="G116">
            <v>100</v>
          </cell>
          <cell r="H116">
            <v>100</v>
          </cell>
          <cell r="I116">
            <v>100</v>
          </cell>
          <cell r="J116">
            <v>99.99999999999999</v>
          </cell>
          <cell r="K116">
            <v>100.00000000000001</v>
          </cell>
          <cell r="L116">
            <v>100</v>
          </cell>
          <cell r="M116">
            <v>100</v>
          </cell>
          <cell r="N116">
            <v>100</v>
          </cell>
          <cell r="O116">
            <v>100</v>
          </cell>
          <cell r="P116">
            <v>100</v>
          </cell>
          <cell r="Q116">
            <v>99.99999999999999</v>
          </cell>
          <cell r="R116">
            <v>100</v>
          </cell>
          <cell r="S116">
            <v>100</v>
          </cell>
          <cell r="T116">
            <v>100</v>
          </cell>
          <cell r="U116">
            <v>100</v>
          </cell>
          <cell r="V116">
            <v>100</v>
          </cell>
          <cell r="W116">
            <v>100</v>
          </cell>
          <cell r="X116">
            <v>99.99999999999999</v>
          </cell>
          <cell r="Y116">
            <v>100</v>
          </cell>
          <cell r="Z116">
            <v>100.00000000000001</v>
          </cell>
          <cell r="AA116">
            <v>100</v>
          </cell>
          <cell r="AB116">
            <v>100</v>
          </cell>
          <cell r="AC116">
            <v>99.99999999999999</v>
          </cell>
          <cell r="AD116">
            <v>100</v>
          </cell>
          <cell r="AE116">
            <v>100</v>
          </cell>
          <cell r="AF116">
            <v>99.99999999999999</v>
          </cell>
          <cell r="AG116">
            <v>100</v>
          </cell>
          <cell r="AH116">
            <v>100</v>
          </cell>
          <cell r="AI116">
            <v>100</v>
          </cell>
          <cell r="AJ116">
            <v>100</v>
          </cell>
          <cell r="AK116">
            <v>100</v>
          </cell>
          <cell r="AL116">
            <v>100</v>
          </cell>
          <cell r="AM116">
            <v>99.99999999999999</v>
          </cell>
          <cell r="AN116">
            <v>100.00000000000001</v>
          </cell>
          <cell r="AO116">
            <v>100</v>
          </cell>
          <cell r="AP116">
            <v>100</v>
          </cell>
          <cell r="AQ116">
            <v>100</v>
          </cell>
          <cell r="AR116">
            <v>100</v>
          </cell>
          <cell r="AS116">
            <v>100</v>
          </cell>
          <cell r="AT116">
            <v>100</v>
          </cell>
          <cell r="AU116">
            <v>100</v>
          </cell>
        </row>
      </sheetData>
      <sheetData sheetId="5">
        <row r="8">
          <cell r="B8" t="str">
            <v>large cpx</v>
          </cell>
          <cell r="G8" t="str">
            <v>small cpx cluster</v>
          </cell>
          <cell r="I8" t="str">
            <v>small cpx</v>
          </cell>
          <cell r="J8" t="str">
            <v>cpx cluster</v>
          </cell>
          <cell r="M8" t="str">
            <v>cpx cluster</v>
          </cell>
          <cell r="N8" t="str">
            <v>cpx cluster</v>
          </cell>
          <cell r="P8" t="str">
            <v>small cpx cluster</v>
          </cell>
          <cell r="S8" t="str">
            <v>cpx cluster</v>
          </cell>
          <cell r="U8" t="str">
            <v>cpx cluster</v>
          </cell>
          <cell r="V8" t="str">
            <v>cpx cluster</v>
          </cell>
        </row>
        <row r="12">
          <cell r="A12" t="str">
            <v>Na2O</v>
          </cell>
          <cell r="B12">
            <v>0.193</v>
          </cell>
          <cell r="C12">
            <v>0.233</v>
          </cell>
          <cell r="D12">
            <v>0.259</v>
          </cell>
          <cell r="E12">
            <v>0.248</v>
          </cell>
          <cell r="F12">
            <v>0.199</v>
          </cell>
          <cell r="G12">
            <v>0.228</v>
          </cell>
          <cell r="H12">
            <v>0.185</v>
          </cell>
          <cell r="I12">
            <v>0.208</v>
          </cell>
          <cell r="J12">
            <v>0.208</v>
          </cell>
          <cell r="K12">
            <v>0.22</v>
          </cell>
          <cell r="L12">
            <v>0.195</v>
          </cell>
          <cell r="M12">
            <v>0.26</v>
          </cell>
          <cell r="N12">
            <v>0.226</v>
          </cell>
          <cell r="O12">
            <v>0.268</v>
          </cell>
          <cell r="P12">
            <v>0.257</v>
          </cell>
          <cell r="Q12">
            <v>0.131</v>
          </cell>
          <cell r="R12">
            <v>0.22</v>
          </cell>
          <cell r="S12">
            <v>0.267</v>
          </cell>
          <cell r="T12">
            <v>0.231</v>
          </cell>
          <cell r="U12">
            <v>0.232</v>
          </cell>
          <cell r="V12">
            <v>0.282</v>
          </cell>
        </row>
        <row r="13">
          <cell r="A13" t="str">
            <v>MgO</v>
          </cell>
          <cell r="B13">
            <v>16.425</v>
          </cell>
          <cell r="C13">
            <v>17.013</v>
          </cell>
          <cell r="D13">
            <v>16.708</v>
          </cell>
          <cell r="E13">
            <v>17.164</v>
          </cell>
          <cell r="F13">
            <v>16.544</v>
          </cell>
          <cell r="G13">
            <v>16.972</v>
          </cell>
          <cell r="H13">
            <v>17.028</v>
          </cell>
          <cell r="I13">
            <v>16.579</v>
          </cell>
          <cell r="J13">
            <v>16.246</v>
          </cell>
          <cell r="K13">
            <v>16.66</v>
          </cell>
          <cell r="L13">
            <v>16.602</v>
          </cell>
          <cell r="M13">
            <v>15.569</v>
          </cell>
          <cell r="N13">
            <v>16.539</v>
          </cell>
          <cell r="O13">
            <v>15.651</v>
          </cell>
          <cell r="P13">
            <v>15.699</v>
          </cell>
          <cell r="Q13">
            <v>18.978</v>
          </cell>
          <cell r="R13">
            <v>16.675</v>
          </cell>
          <cell r="S13">
            <v>15.185</v>
          </cell>
          <cell r="T13">
            <v>15.715</v>
          </cell>
          <cell r="U13">
            <v>16.111</v>
          </cell>
          <cell r="V13">
            <v>15.12</v>
          </cell>
        </row>
        <row r="14">
          <cell r="A14" t="str">
            <v>Al2O3</v>
          </cell>
          <cell r="B14">
            <v>4.157</v>
          </cell>
          <cell r="C14">
            <v>3.055</v>
          </cell>
          <cell r="D14">
            <v>3.102</v>
          </cell>
          <cell r="E14">
            <v>2.058</v>
          </cell>
          <cell r="F14">
            <v>3.233</v>
          </cell>
          <cell r="G14">
            <v>3.514</v>
          </cell>
          <cell r="H14">
            <v>3.254</v>
          </cell>
          <cell r="I14">
            <v>4.315</v>
          </cell>
          <cell r="J14">
            <v>4.348</v>
          </cell>
          <cell r="K14">
            <v>4.788</v>
          </cell>
          <cell r="L14">
            <v>4.41</v>
          </cell>
          <cell r="M14">
            <v>5.872</v>
          </cell>
          <cell r="N14">
            <v>3.813</v>
          </cell>
          <cell r="O14">
            <v>6.178</v>
          </cell>
          <cell r="P14">
            <v>5.018</v>
          </cell>
          <cell r="Q14">
            <v>1.723</v>
          </cell>
          <cell r="R14">
            <v>3.921</v>
          </cell>
          <cell r="S14">
            <v>5.683</v>
          </cell>
          <cell r="T14">
            <v>5.621</v>
          </cell>
          <cell r="U14">
            <v>4.878</v>
          </cell>
          <cell r="V14">
            <v>6.246</v>
          </cell>
        </row>
        <row r="15">
          <cell r="A15" t="str">
            <v>SiO2</v>
          </cell>
          <cell r="B15">
            <v>50.65</v>
          </cell>
          <cell r="C15">
            <v>51.696</v>
          </cell>
          <cell r="D15">
            <v>50.971</v>
          </cell>
          <cell r="E15">
            <v>51.858</v>
          </cell>
          <cell r="F15">
            <v>51.403</v>
          </cell>
          <cell r="G15">
            <v>51.035</v>
          </cell>
          <cell r="H15">
            <v>51.604</v>
          </cell>
          <cell r="I15">
            <v>50.382</v>
          </cell>
          <cell r="J15">
            <v>50.491</v>
          </cell>
          <cell r="K15">
            <v>50.021</v>
          </cell>
          <cell r="L15">
            <v>50.579</v>
          </cell>
          <cell r="M15">
            <v>49.565</v>
          </cell>
          <cell r="N15">
            <v>50.913</v>
          </cell>
          <cell r="O15">
            <v>48.778</v>
          </cell>
          <cell r="P15">
            <v>49.884</v>
          </cell>
          <cell r="Q15">
            <v>53.112</v>
          </cell>
          <cell r="R15">
            <v>50.969</v>
          </cell>
          <cell r="S15">
            <v>48.348</v>
          </cell>
          <cell r="T15">
            <v>48.99</v>
          </cell>
          <cell r="U15">
            <v>50.076</v>
          </cell>
          <cell r="V15">
            <v>48.658</v>
          </cell>
        </row>
        <row r="16">
          <cell r="A16" t="str">
            <v>K2O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0.006</v>
          </cell>
        </row>
        <row r="17">
          <cell r="A17" t="str">
            <v>CaO</v>
          </cell>
          <cell r="B17">
            <v>21.389</v>
          </cell>
          <cell r="C17">
            <v>21.344</v>
          </cell>
          <cell r="D17">
            <v>20.983</v>
          </cell>
          <cell r="E17">
            <v>18.683</v>
          </cell>
          <cell r="F17">
            <v>21.837</v>
          </cell>
          <cell r="G17">
            <v>21.598</v>
          </cell>
          <cell r="H17">
            <v>21.316</v>
          </cell>
          <cell r="I17">
            <v>21.396</v>
          </cell>
          <cell r="J17">
            <v>22.247</v>
          </cell>
          <cell r="K17">
            <v>20.722</v>
          </cell>
          <cell r="L17">
            <v>21.228</v>
          </cell>
          <cell r="M17">
            <v>22.149</v>
          </cell>
          <cell r="N17">
            <v>21.819</v>
          </cell>
          <cell r="O17">
            <v>20.204</v>
          </cell>
          <cell r="P17">
            <v>20.832</v>
          </cell>
          <cell r="Q17">
            <v>18.728</v>
          </cell>
          <cell r="R17">
            <v>22.02</v>
          </cell>
          <cell r="S17">
            <v>21.647</v>
          </cell>
          <cell r="T17">
            <v>21.592</v>
          </cell>
          <cell r="U17">
            <v>21.698</v>
          </cell>
          <cell r="V17">
            <v>21.107</v>
          </cell>
        </row>
        <row r="18">
          <cell r="A18" t="str">
            <v>TiO2</v>
          </cell>
          <cell r="B18">
            <v>0.651</v>
          </cell>
          <cell r="C18">
            <v>0.514</v>
          </cell>
          <cell r="D18">
            <v>0.602</v>
          </cell>
          <cell r="E18">
            <v>0.444</v>
          </cell>
          <cell r="F18">
            <v>0.437</v>
          </cell>
          <cell r="G18">
            <v>0.776</v>
          </cell>
          <cell r="H18">
            <v>0.49</v>
          </cell>
          <cell r="I18">
            <v>0.636</v>
          </cell>
          <cell r="J18">
            <v>0.672</v>
          </cell>
          <cell r="K18">
            <v>0.777</v>
          </cell>
          <cell r="L18">
            <v>0.48</v>
          </cell>
          <cell r="M18">
            <v>0.857</v>
          </cell>
          <cell r="N18">
            <v>0.594</v>
          </cell>
          <cell r="O18">
            <v>0.937</v>
          </cell>
          <cell r="P18">
            <v>0.941</v>
          </cell>
          <cell r="Q18">
            <v>0.305</v>
          </cell>
          <cell r="R18">
            <v>0.505</v>
          </cell>
          <cell r="S18">
            <v>0.881</v>
          </cell>
          <cell r="T18">
            <v>1.041</v>
          </cell>
          <cell r="U18">
            <v>0.787</v>
          </cell>
          <cell r="V18">
            <v>1.073</v>
          </cell>
        </row>
        <row r="20">
          <cell r="A20" t="str">
            <v>MnO</v>
          </cell>
          <cell r="B20">
            <v>0.108</v>
          </cell>
          <cell r="C20">
            <v>0.238</v>
          </cell>
          <cell r="D20">
            <v>0.161</v>
          </cell>
          <cell r="E20">
            <v>0.278</v>
          </cell>
          <cell r="F20">
            <v>0.165</v>
          </cell>
          <cell r="G20">
            <v>0.141</v>
          </cell>
          <cell r="H20">
            <v>0.172</v>
          </cell>
          <cell r="I20">
            <v>0.141</v>
          </cell>
          <cell r="J20">
            <v>0.198</v>
          </cell>
          <cell r="K20">
            <v>0.129</v>
          </cell>
          <cell r="L20">
            <v>0.136</v>
          </cell>
          <cell r="M20">
            <v>0.141</v>
          </cell>
          <cell r="N20">
            <v>0.16</v>
          </cell>
          <cell r="O20">
            <v>0.167</v>
          </cell>
          <cell r="P20">
            <v>0.146</v>
          </cell>
          <cell r="Q20">
            <v>0.212</v>
          </cell>
          <cell r="R20">
            <v>0.15</v>
          </cell>
          <cell r="S20">
            <v>0.143</v>
          </cell>
          <cell r="T20">
            <v>0.146</v>
          </cell>
          <cell r="U20">
            <v>0.214</v>
          </cell>
          <cell r="V20">
            <v>0.178</v>
          </cell>
        </row>
        <row r="21">
          <cell r="A21" t="str">
            <v>FeO</v>
          </cell>
          <cell r="B21">
            <v>5.779</v>
          </cell>
          <cell r="C21">
            <v>6.071</v>
          </cell>
          <cell r="D21">
            <v>7.103</v>
          </cell>
          <cell r="E21">
            <v>8.787</v>
          </cell>
          <cell r="F21">
            <v>5.632</v>
          </cell>
          <cell r="G21">
            <v>6.062</v>
          </cell>
          <cell r="H21">
            <v>5.586</v>
          </cell>
          <cell r="I21">
            <v>5.546</v>
          </cell>
          <cell r="J21">
            <v>5.383</v>
          </cell>
          <cell r="K21">
            <v>6.511</v>
          </cell>
          <cell r="L21">
            <v>5.287</v>
          </cell>
          <cell r="M21">
            <v>5.926</v>
          </cell>
          <cell r="N21">
            <v>5.776</v>
          </cell>
          <cell r="O21">
            <v>7.406</v>
          </cell>
          <cell r="P21">
            <v>6.713</v>
          </cell>
          <cell r="Q21">
            <v>6.462</v>
          </cell>
          <cell r="R21">
            <v>5.814</v>
          </cell>
          <cell r="S21">
            <v>6.796</v>
          </cell>
          <cell r="T21">
            <v>6.583</v>
          </cell>
          <cell r="U21">
            <v>6.077</v>
          </cell>
          <cell r="V21">
            <v>7.19</v>
          </cell>
        </row>
        <row r="23">
          <cell r="A23" t="str">
            <v>Total</v>
          </cell>
          <cell r="B23">
            <v>99.702</v>
          </cell>
          <cell r="C23">
            <v>100.358</v>
          </cell>
          <cell r="D23">
            <v>100.034</v>
          </cell>
          <cell r="E23">
            <v>99.593</v>
          </cell>
          <cell r="F23">
            <v>99.624</v>
          </cell>
          <cell r="G23">
            <v>100.45</v>
          </cell>
          <cell r="H23">
            <v>99.785</v>
          </cell>
          <cell r="I23">
            <v>99.56</v>
          </cell>
          <cell r="J23">
            <v>100.176</v>
          </cell>
          <cell r="K23">
            <v>100.113</v>
          </cell>
          <cell r="L23">
            <v>99.112</v>
          </cell>
          <cell r="M23">
            <v>100.465</v>
          </cell>
          <cell r="N23">
            <v>100.11</v>
          </cell>
          <cell r="O23">
            <v>99.674</v>
          </cell>
          <cell r="P23">
            <v>99.614</v>
          </cell>
          <cell r="Q23">
            <v>99.774</v>
          </cell>
          <cell r="R23">
            <v>100.541</v>
          </cell>
          <cell r="S23">
            <v>99.04</v>
          </cell>
          <cell r="T23">
            <v>100.06</v>
          </cell>
          <cell r="U23">
            <v>100.214</v>
          </cell>
          <cell r="V23">
            <v>99.96</v>
          </cell>
        </row>
        <row r="79">
          <cell r="A79" t="str">
            <v>Na</v>
          </cell>
          <cell r="B79">
            <v>0.01373054755936074</v>
          </cell>
          <cell r="C79">
            <v>0.016458334023117218</v>
          </cell>
          <cell r="D79">
            <v>0.018401511607289135</v>
          </cell>
          <cell r="E79">
            <v>0.01775268521691397</v>
          </cell>
          <cell r="F79">
            <v>0.014162925326748833</v>
          </cell>
          <cell r="G79">
            <v>0.016085508222665842</v>
          </cell>
          <cell r="H79">
            <v>0.013124162391511979</v>
          </cell>
          <cell r="I79">
            <v>0.014796204465521887</v>
          </cell>
          <cell r="J79">
            <v>0.014725373484686357</v>
          </cell>
          <cell r="K79">
            <v>0.015583239618090999</v>
          </cell>
          <cell r="L79">
            <v>0.013913323306732598</v>
          </cell>
          <cell r="M79">
            <v>0.018373561530337933</v>
          </cell>
          <cell r="N79">
            <v>0.01600665751323655</v>
          </cell>
          <cell r="O79">
            <v>0.019128016832242318</v>
          </cell>
          <cell r="P79">
            <v>0.0183602051500201</v>
          </cell>
          <cell r="Q79">
            <v>0.009264657267058076</v>
          </cell>
          <cell r="R79">
            <v>0.015504596843600546</v>
          </cell>
          <cell r="S79">
            <v>0.019185997274077743</v>
          </cell>
          <cell r="T79">
            <v>0.016414163426585974</v>
          </cell>
          <cell r="U79">
            <v>0.016431559324263007</v>
          </cell>
          <cell r="V79">
            <v>0.020106066960167018</v>
          </cell>
        </row>
        <row r="80">
          <cell r="A80" t="str">
            <v>Mg</v>
          </cell>
          <cell r="B80">
            <v>0.8984576573379867</v>
          </cell>
          <cell r="C80">
            <v>0.9240012133670564</v>
          </cell>
          <cell r="D80">
            <v>0.9127248836749249</v>
          </cell>
          <cell r="E80">
            <v>0.9446970645433233</v>
          </cell>
          <cell r="F80">
            <v>0.9053199667303498</v>
          </cell>
          <cell r="G80">
            <v>0.9206501993548318</v>
          </cell>
          <cell r="H80">
            <v>0.9288063951497887</v>
          </cell>
          <cell r="I80">
            <v>0.9067905992353763</v>
          </cell>
          <cell r="J80">
            <v>0.8843234084006508</v>
          </cell>
          <cell r="K80">
            <v>0.9073435438753951</v>
          </cell>
          <cell r="L80">
            <v>0.9107902306508563</v>
          </cell>
          <cell r="M80">
            <v>0.8459455441128583</v>
          </cell>
          <cell r="N80">
            <v>0.9006647154963033</v>
          </cell>
          <cell r="O80">
            <v>0.8588927386929016</v>
          </cell>
          <cell r="P80">
            <v>0.8623391116186063</v>
          </cell>
          <cell r="Q80">
            <v>1.0319774152880086</v>
          </cell>
          <cell r="R80">
            <v>0.9035773340000536</v>
          </cell>
          <cell r="S80">
            <v>0.8389761242098897</v>
          </cell>
          <cell r="T80">
            <v>0.8585841107595222</v>
          </cell>
          <cell r="U80">
            <v>0.8773542421541468</v>
          </cell>
          <cell r="V80">
            <v>0.8288796853697719</v>
          </cell>
        </row>
        <row r="81">
          <cell r="A81" t="str">
            <v>Al</v>
          </cell>
          <cell r="B81">
            <v>0.17977091868664674</v>
          </cell>
          <cell r="C81">
            <v>0.13117468537474877</v>
          </cell>
          <cell r="D81">
            <v>0.1339690244486379</v>
          </cell>
          <cell r="E81">
            <v>0.08955020977816601</v>
          </cell>
          <cell r="F81">
            <v>0.1398667421244847</v>
          </cell>
          <cell r="G81">
            <v>0.15069906671251349</v>
          </cell>
          <cell r="H81">
            <v>0.140322166456343</v>
          </cell>
          <cell r="I81">
            <v>0.18658496900528224</v>
          </cell>
          <cell r="J81">
            <v>0.1871118896494447</v>
          </cell>
          <cell r="K81">
            <v>0.2061569949859141</v>
          </cell>
          <cell r="L81">
            <v>0.19126861833916298</v>
          </cell>
          <cell r="M81">
            <v>0.2522405545663368</v>
          </cell>
          <cell r="N81">
            <v>0.1641602044494325</v>
          </cell>
          <cell r="O81">
            <v>0.2680352548087302</v>
          </cell>
          <cell r="P81">
            <v>0.21791339592523754</v>
          </cell>
          <cell r="Q81">
            <v>0.07407168175493063</v>
          </cell>
          <cell r="R81">
            <v>0.16797455725139565</v>
          </cell>
          <cell r="S81">
            <v>0.2482330701356086</v>
          </cell>
          <cell r="T81">
            <v>0.24278912172071387</v>
          </cell>
          <cell r="U81">
            <v>0.2100107160747504</v>
          </cell>
          <cell r="V81">
            <v>0.2707003776728506</v>
          </cell>
        </row>
        <row r="82">
          <cell r="A82" t="str">
            <v>Si</v>
          </cell>
          <cell r="B82">
            <v>1.8585024602012314</v>
          </cell>
          <cell r="C82">
            <v>1.8833890219117393</v>
          </cell>
          <cell r="D82">
            <v>1.8677985453398274</v>
          </cell>
          <cell r="E82">
            <v>1.9146142099049215</v>
          </cell>
          <cell r="F82">
            <v>1.8868679078976505</v>
          </cell>
          <cell r="G82">
            <v>1.8570397588217071</v>
          </cell>
          <cell r="H82">
            <v>1.8881494938730263</v>
          </cell>
          <cell r="I82">
            <v>1.8484833181213667</v>
          </cell>
          <cell r="J82">
            <v>1.8436144307285787</v>
          </cell>
          <cell r="K82">
            <v>1.8274292857513774</v>
          </cell>
          <cell r="L82">
            <v>1.861314013897961</v>
          </cell>
          <cell r="M82">
            <v>1.8065427929949915</v>
          </cell>
          <cell r="N82">
            <v>1.8598334076381144</v>
          </cell>
          <cell r="O82">
            <v>1.7956111084505553</v>
          </cell>
          <cell r="P82">
            <v>1.8380563416974758</v>
          </cell>
          <cell r="Q82">
            <v>1.937331146541562</v>
          </cell>
          <cell r="R82">
            <v>1.8526656653226756</v>
          </cell>
          <cell r="S82">
            <v>1.7918628824642682</v>
          </cell>
          <cell r="T82">
            <v>1.7954253614818398</v>
          </cell>
          <cell r="U82">
            <v>1.8292521235066384</v>
          </cell>
          <cell r="V82">
            <v>1.789309275219338</v>
          </cell>
        </row>
        <row r="83">
          <cell r="A83" t="str">
            <v>K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0.0002814757273336299</v>
          </cell>
        </row>
        <row r="84">
          <cell r="A84" t="str">
            <v>Ca</v>
          </cell>
          <cell r="B84">
            <v>0.8408757316466021</v>
          </cell>
          <cell r="C84">
            <v>0.8331372523391382</v>
          </cell>
          <cell r="D84">
            <v>0.8238195744277979</v>
          </cell>
          <cell r="E84">
            <v>0.7390431155133175</v>
          </cell>
          <cell r="F84">
            <v>0.8588229736818818</v>
          </cell>
          <cell r="G84">
            <v>0.8420236062597881</v>
          </cell>
          <cell r="H84">
            <v>0.8356345135014688</v>
          </cell>
          <cell r="I84">
            <v>0.8410665648567168</v>
          </cell>
          <cell r="J84">
            <v>0.8703325554357996</v>
          </cell>
          <cell r="K84">
            <v>0.8111058385733967</v>
          </cell>
          <cell r="L84">
            <v>0.8369820322494179</v>
          </cell>
          <cell r="M84">
            <v>0.8649378722618939</v>
          </cell>
          <cell r="N84">
            <v>0.8539606244453618</v>
          </cell>
          <cell r="O84">
            <v>0.7968623382029492</v>
          </cell>
          <cell r="P84">
            <v>0.822405797928218</v>
          </cell>
          <cell r="Q84">
            <v>0.7319143350515412</v>
          </cell>
          <cell r="R84">
            <v>0.8575627379301588</v>
          </cell>
          <cell r="S84">
            <v>0.859570741899863</v>
          </cell>
          <cell r="T84">
            <v>0.8478332315680867</v>
          </cell>
          <cell r="U84">
            <v>0.8492221034899274</v>
          </cell>
          <cell r="V84">
            <v>0.8316016009217375</v>
          </cell>
        </row>
        <row r="85">
          <cell r="A85" t="str">
            <v>Ti</v>
          </cell>
          <cell r="B85">
            <v>0.017963271270023368</v>
          </cell>
          <cell r="C85">
            <v>0.014082085023612613</v>
          </cell>
          <cell r="D85">
            <v>0.01658914943083795</v>
          </cell>
          <cell r="E85">
            <v>0.012327336007537215</v>
          </cell>
          <cell r="F85">
            <v>0.012062996948844662</v>
          </cell>
          <cell r="G85">
            <v>0.021234182875812673</v>
          </cell>
          <cell r="H85">
            <v>0.013482481689768334</v>
          </cell>
          <cell r="I85">
            <v>0.01754761094161684</v>
          </cell>
          <cell r="J85">
            <v>0.018452114841990795</v>
          </cell>
          <cell r="K85">
            <v>0.021346662253615496</v>
          </cell>
          <cell r="L85">
            <v>0.013283465590565622</v>
          </cell>
          <cell r="M85">
            <v>0.023489550930907897</v>
          </cell>
          <cell r="N85">
            <v>0.01631745976620552</v>
          </cell>
          <cell r="O85">
            <v>0.02593872555891344</v>
          </cell>
          <cell r="P85">
            <v>0.026074015639300265</v>
          </cell>
          <cell r="Q85">
            <v>0.008366268408116646</v>
          </cell>
          <cell r="R85">
            <v>0.01380394014150407</v>
          </cell>
          <cell r="S85">
            <v>0.024554037655323376</v>
          </cell>
          <cell r="T85">
            <v>0.0286900559246244</v>
          </cell>
          <cell r="U85">
            <v>0.021619190015372294</v>
          </cell>
          <cell r="V85">
            <v>0.029672328628620057</v>
          </cell>
        </row>
        <row r="87">
          <cell r="A87" t="str">
            <v>Mn</v>
          </cell>
          <cell r="B87">
            <v>0.003356550497893804</v>
          </cell>
          <cell r="C87">
            <v>0.007344221899601846</v>
          </cell>
          <cell r="D87">
            <v>0.004997105218503266</v>
          </cell>
          <cell r="E87">
            <v>0.008693527847282214</v>
          </cell>
          <cell r="F87">
            <v>0.00513006319774867</v>
          </cell>
          <cell r="G87">
            <v>0.004345681915832546</v>
          </cell>
          <cell r="H87">
            <v>0.005330490774819036</v>
          </cell>
          <cell r="I87">
            <v>0.004381723652320708</v>
          </cell>
          <cell r="J87">
            <v>0.006123603408997805</v>
          </cell>
          <cell r="K87">
            <v>0.0039917529993503805</v>
          </cell>
          <cell r="L87">
            <v>0.0042391038504764385</v>
          </cell>
          <cell r="M87">
            <v>0.004352893031314943</v>
          </cell>
          <cell r="N87">
            <v>0.004950522950739929</v>
          </cell>
          <cell r="O87">
            <v>0.005207035091336933</v>
          </cell>
          <cell r="P87">
            <v>0.004556550040289123</v>
          </cell>
          <cell r="Q87">
            <v>0.006549871883472378</v>
          </cell>
          <cell r="R87">
            <v>0.00461814897309126</v>
          </cell>
          <cell r="S87">
            <v>0.004488983784666611</v>
          </cell>
          <cell r="T87">
            <v>0.0045320898482177</v>
          </cell>
          <cell r="U87">
            <v>0.006621302808262096</v>
          </cell>
          <cell r="V87">
            <v>0.005544174623120186</v>
          </cell>
        </row>
        <row r="88">
          <cell r="A88" t="str">
            <v>Fe2</v>
          </cell>
          <cell r="B88">
            <v>0.17733415061271893</v>
          </cell>
          <cell r="C88">
            <v>0.18496915852512283</v>
          </cell>
          <cell r="D88">
            <v>0.2176730624553621</v>
          </cell>
          <cell r="E88">
            <v>0.27130770949204713</v>
          </cell>
          <cell r="F88">
            <v>0.17289071564058503</v>
          </cell>
          <cell r="G88">
            <v>0.18446968617269252</v>
          </cell>
          <cell r="H88">
            <v>0.1709267107550673</v>
          </cell>
          <cell r="I88">
            <v>0.17016725422970824</v>
          </cell>
          <cell r="J88">
            <v>0.16437527805793972</v>
          </cell>
          <cell r="K88">
            <v>0.1989261603993064</v>
          </cell>
          <cell r="L88">
            <v>0.16271017529261528</v>
          </cell>
          <cell r="M88">
            <v>0.1806303752450414</v>
          </cell>
          <cell r="N88">
            <v>0.17645279215445797</v>
          </cell>
          <cell r="O88">
            <v>0.2279964032416896</v>
          </cell>
          <cell r="P88">
            <v>0.20685698492346855</v>
          </cell>
          <cell r="Q88">
            <v>0.19712157147556464</v>
          </cell>
          <cell r="R88">
            <v>0.17673475472891462</v>
          </cell>
          <cell r="S88">
            <v>0.21063746727929042</v>
          </cell>
          <cell r="T88">
            <v>0.20176218162257775</v>
          </cell>
          <cell r="U88">
            <v>0.18564752660256223</v>
          </cell>
          <cell r="V88">
            <v>0.2211138993854653</v>
          </cell>
        </row>
        <row r="91">
          <cell r="A91" t="str">
            <v>Sum</v>
          </cell>
          <cell r="B91">
            <v>3.9999999999999996</v>
          </cell>
          <cell r="C91">
            <v>4</v>
          </cell>
          <cell r="D91">
            <v>4</v>
          </cell>
          <cell r="E91">
            <v>4.000000000000001</v>
          </cell>
          <cell r="F91">
            <v>4</v>
          </cell>
          <cell r="G91">
            <v>3.999999999999999</v>
          </cell>
          <cell r="H91">
            <v>3.999999999999999</v>
          </cell>
          <cell r="I91">
            <v>3.9999999999999987</v>
          </cell>
          <cell r="J91">
            <v>4</v>
          </cell>
          <cell r="K91">
            <v>4</v>
          </cell>
          <cell r="L91">
            <v>4</v>
          </cell>
          <cell r="M91">
            <v>4.000000000000001</v>
          </cell>
          <cell r="N91">
            <v>4.000000000000001</v>
          </cell>
          <cell r="O91">
            <v>3.9999999999999996</v>
          </cell>
          <cell r="P91">
            <v>4</v>
          </cell>
          <cell r="Q91">
            <v>4</v>
          </cell>
          <cell r="R91">
            <v>4</v>
          </cell>
          <cell r="S91">
            <v>4.000000000000001</v>
          </cell>
          <cell r="T91">
            <v>3.9999999999999996</v>
          </cell>
          <cell r="U91">
            <v>3.9999999999999996</v>
          </cell>
          <cell r="V91">
            <v>4.000000000000001</v>
          </cell>
        </row>
        <row r="97">
          <cell r="A97" t="str">
            <v>Mg#</v>
          </cell>
          <cell r="B97">
            <v>83.51594153235598</v>
          </cell>
          <cell r="C97">
            <v>83.32064018901428</v>
          </cell>
          <cell r="D97">
            <v>80.74367852484814</v>
          </cell>
          <cell r="E97">
            <v>77.68859832748029</v>
          </cell>
          <cell r="F97">
            <v>83.96503406362045</v>
          </cell>
          <cell r="G97">
            <v>83.30772176046432</v>
          </cell>
          <cell r="H97">
            <v>84.45743700564242</v>
          </cell>
          <cell r="I97">
            <v>84.19926520966449</v>
          </cell>
          <cell r="J97">
            <v>84.32578583529767</v>
          </cell>
          <cell r="K97">
            <v>82.01829448726274</v>
          </cell>
          <cell r="L97">
            <v>84.84302619805592</v>
          </cell>
          <cell r="M97">
            <v>82.40457701774052</v>
          </cell>
          <cell r="N97">
            <v>83.61805551380286</v>
          </cell>
          <cell r="O97">
            <v>79.0230305515914</v>
          </cell>
          <cell r="P97">
            <v>80.65303590309841</v>
          </cell>
          <cell r="Q97">
            <v>83.96210772294108</v>
          </cell>
          <cell r="R97">
            <v>83.64039830963567</v>
          </cell>
          <cell r="S97">
            <v>79.93190360840886</v>
          </cell>
          <cell r="T97">
            <v>80.97204818160746</v>
          </cell>
          <cell r="U97">
            <v>82.53553925693875</v>
          </cell>
          <cell r="V97">
            <v>78.94140472896233</v>
          </cell>
        </row>
        <row r="98">
          <cell r="A98" t="str">
            <v>Wo</v>
          </cell>
          <cell r="B98">
            <v>43.871757322256855</v>
          </cell>
          <cell r="C98">
            <v>42.898613956520165</v>
          </cell>
          <cell r="D98">
            <v>42.155981397226014</v>
          </cell>
          <cell r="E98">
            <v>37.80179091592081</v>
          </cell>
          <cell r="F98">
            <v>44.337018667602564</v>
          </cell>
          <cell r="G98">
            <v>43.2440449207409</v>
          </cell>
          <cell r="H98">
            <v>43.17704322023328</v>
          </cell>
          <cell r="I98">
            <v>43.85067034718037</v>
          </cell>
          <cell r="J98">
            <v>45.35270382449024</v>
          </cell>
          <cell r="K98">
            <v>42.302919821777216</v>
          </cell>
          <cell r="L98">
            <v>43.80998304496914</v>
          </cell>
          <cell r="M98">
            <v>45.72728341151593</v>
          </cell>
          <cell r="N98">
            <v>44.221961310204215</v>
          </cell>
          <cell r="O98">
            <v>42.30188252564861</v>
          </cell>
          <cell r="P98">
            <v>43.47668504310296</v>
          </cell>
          <cell r="Q98">
            <v>37.32327194871278</v>
          </cell>
          <cell r="R98">
            <v>44.25274151522917</v>
          </cell>
          <cell r="S98">
            <v>45.02293083319076</v>
          </cell>
          <cell r="T98">
            <v>44.43152339319512</v>
          </cell>
          <cell r="U98">
            <v>44.41018208250858</v>
          </cell>
          <cell r="V98">
            <v>44.1966267373573</v>
          </cell>
        </row>
        <row r="99">
          <cell r="A99" t="str">
            <v>En</v>
          </cell>
          <cell r="B99">
            <v>46.87603033788285</v>
          </cell>
          <cell r="C99">
            <v>47.57724040822786</v>
          </cell>
          <cell r="D99">
            <v>46.705388426477164</v>
          </cell>
          <cell r="E99">
            <v>48.32091682221664</v>
          </cell>
          <cell r="F99">
            <v>46.73744123657419</v>
          </cell>
          <cell r="G99">
            <v>47.2820931399233</v>
          </cell>
          <cell r="H99">
            <v>47.9912129270149</v>
          </cell>
          <cell r="I99">
            <v>47.277322987826395</v>
          </cell>
          <cell r="J99">
            <v>46.08176193774118</v>
          </cell>
          <cell r="K99">
            <v>47.32216113112685</v>
          </cell>
          <cell r="L99">
            <v>47.6733108058489</v>
          </cell>
          <cell r="M99">
            <v>44.72320254077739</v>
          </cell>
          <cell r="N99">
            <v>46.640511356143875</v>
          </cell>
          <cell r="O99">
            <v>45.5948009994498</v>
          </cell>
          <cell r="P99">
            <v>45.587769505807564</v>
          </cell>
          <cell r="Q99">
            <v>52.62470192363661</v>
          </cell>
          <cell r="R99">
            <v>46.62722904336448</v>
          </cell>
          <cell r="S99">
            <v>43.94421793314222</v>
          </cell>
          <cell r="T99">
            <v>44.9949336518473</v>
          </cell>
          <cell r="U99">
            <v>45.881355990151896</v>
          </cell>
          <cell r="V99">
            <v>44.05196673967632</v>
          </cell>
        </row>
        <row r="100">
          <cell r="A100" t="str">
            <v>Fs</v>
          </cell>
          <cell r="B100">
            <v>9.252212339860302</v>
          </cell>
          <cell r="C100">
            <v>9.524145635251974</v>
          </cell>
          <cell r="D100">
            <v>11.138630176296807</v>
          </cell>
          <cell r="E100">
            <v>13.87729226186255</v>
          </cell>
          <cell r="F100">
            <v>8.925540095823242</v>
          </cell>
          <cell r="G100">
            <v>9.473861939335812</v>
          </cell>
          <cell r="H100">
            <v>8.831743852751819</v>
          </cell>
          <cell r="I100">
            <v>8.872006664993252</v>
          </cell>
          <cell r="J100">
            <v>8.56553423776859</v>
          </cell>
          <cell r="K100">
            <v>10.374919047095933</v>
          </cell>
          <cell r="L100">
            <v>8.51670614918196</v>
          </cell>
          <cell r="M100">
            <v>9.54951404770668</v>
          </cell>
          <cell r="N100">
            <v>9.137527333651908</v>
          </cell>
          <cell r="O100">
            <v>12.103316474901597</v>
          </cell>
          <cell r="P100">
            <v>10.935545451089482</v>
          </cell>
          <cell r="Q100">
            <v>10.05202612765062</v>
          </cell>
          <cell r="R100">
            <v>9.120029441406347</v>
          </cell>
          <cell r="S100">
            <v>11.032851233667015</v>
          </cell>
          <cell r="T100">
            <v>10.573542954957563</v>
          </cell>
          <cell r="U100">
            <v>9.708461927339519</v>
          </cell>
          <cell r="V100">
            <v>11.751406522966375</v>
          </cell>
        </row>
        <row r="101">
          <cell r="A101" t="str">
            <v>Sum</v>
          </cell>
          <cell r="B101">
            <v>100.00000000000001</v>
          </cell>
          <cell r="C101">
            <v>99.99999999999999</v>
          </cell>
          <cell r="D101">
            <v>99.99999999999997</v>
          </cell>
          <cell r="E101">
            <v>100</v>
          </cell>
          <cell r="F101">
            <v>100</v>
          </cell>
          <cell r="G101">
            <v>100</v>
          </cell>
          <cell r="H101">
            <v>99.99999999999999</v>
          </cell>
          <cell r="I101">
            <v>100.00000000000001</v>
          </cell>
          <cell r="J101">
            <v>100</v>
          </cell>
          <cell r="K101">
            <v>99.99999999999999</v>
          </cell>
          <cell r="L101">
            <v>99.99999999999999</v>
          </cell>
          <cell r="M101">
            <v>100</v>
          </cell>
          <cell r="N101">
            <v>99.99999999999999</v>
          </cell>
          <cell r="O101">
            <v>100</v>
          </cell>
          <cell r="P101">
            <v>100.00000000000001</v>
          </cell>
          <cell r="Q101">
            <v>100.00000000000001</v>
          </cell>
          <cell r="R101">
            <v>99.99999999999999</v>
          </cell>
          <cell r="S101">
            <v>100</v>
          </cell>
          <cell r="T101">
            <v>99.99999999999997</v>
          </cell>
          <cell r="U101">
            <v>99.99999999999999</v>
          </cell>
          <cell r="V101">
            <v>99.99999999999999</v>
          </cell>
        </row>
      </sheetData>
      <sheetData sheetId="6">
        <row r="8">
          <cell r="B8" t="str">
            <v>larger cpx </v>
          </cell>
          <cell r="D8" t="str">
            <v>small cpx</v>
          </cell>
          <cell r="G8" t="str">
            <v>small cpx</v>
          </cell>
          <cell r="R8" t="str">
            <v>cpx</v>
          </cell>
          <cell r="T8" t="str">
            <v>cpx</v>
          </cell>
          <cell r="Y8" t="str">
            <v>inside vesicles</v>
          </cell>
          <cell r="Z8" t="str">
            <v>inside vesicles</v>
          </cell>
        </row>
        <row r="12">
          <cell r="A12" t="str">
            <v>Na2O</v>
          </cell>
          <cell r="B12">
            <v>0.317</v>
          </cell>
          <cell r="D12">
            <v>0.247</v>
          </cell>
          <cell r="E12">
            <v>0.241</v>
          </cell>
          <cell r="F12">
            <v>0.241</v>
          </cell>
          <cell r="G12">
            <v>0.336</v>
          </cell>
          <cell r="H12">
            <v>0.206</v>
          </cell>
          <cell r="I12">
            <v>0.27</v>
          </cell>
          <cell r="J12">
            <v>0.22</v>
          </cell>
          <cell r="K12">
            <v>0.232</v>
          </cell>
          <cell r="L12">
            <v>0.182</v>
          </cell>
          <cell r="M12">
            <v>0.247</v>
          </cell>
          <cell r="N12">
            <v>0.225</v>
          </cell>
          <cell r="O12">
            <v>0.231</v>
          </cell>
          <cell r="P12">
            <v>0.218</v>
          </cell>
          <cell r="Q12">
            <v>0.22</v>
          </cell>
          <cell r="R12">
            <v>0.201</v>
          </cell>
          <cell r="S12">
            <v>0.199</v>
          </cell>
          <cell r="T12">
            <v>0.284</v>
          </cell>
          <cell r="U12">
            <v>0.229</v>
          </cell>
          <cell r="V12">
            <v>0.294</v>
          </cell>
          <cell r="W12">
            <v>0.199</v>
          </cell>
          <cell r="X12">
            <v>0.247</v>
          </cell>
          <cell r="Y12">
            <v>0.313</v>
          </cell>
          <cell r="Z12">
            <v>0.17</v>
          </cell>
        </row>
        <row r="13">
          <cell r="A13" t="str">
            <v>MgO</v>
          </cell>
          <cell r="B13">
            <v>14.54</v>
          </cell>
          <cell r="D13">
            <v>15.268</v>
          </cell>
          <cell r="E13">
            <v>15.702</v>
          </cell>
          <cell r="F13">
            <v>15.495</v>
          </cell>
          <cell r="G13">
            <v>13.918</v>
          </cell>
          <cell r="H13">
            <v>16.876</v>
          </cell>
          <cell r="I13">
            <v>17.564</v>
          </cell>
          <cell r="J13">
            <v>17.045</v>
          </cell>
          <cell r="K13">
            <v>17.388</v>
          </cell>
          <cell r="L13">
            <v>18.201</v>
          </cell>
          <cell r="M13">
            <v>17.282</v>
          </cell>
          <cell r="N13">
            <v>17.39</v>
          </cell>
          <cell r="O13">
            <v>17.788</v>
          </cell>
          <cell r="P13">
            <v>17.438</v>
          </cell>
          <cell r="Q13">
            <v>17.925</v>
          </cell>
          <cell r="R13">
            <v>17.06</v>
          </cell>
          <cell r="S13">
            <v>16.926</v>
          </cell>
          <cell r="T13">
            <v>15.292</v>
          </cell>
          <cell r="U13">
            <v>16.1</v>
          </cell>
          <cell r="V13">
            <v>15.082</v>
          </cell>
          <cell r="W13">
            <v>18.035</v>
          </cell>
          <cell r="X13">
            <v>15.626</v>
          </cell>
          <cell r="Y13">
            <v>15.791</v>
          </cell>
          <cell r="Z13">
            <v>18.207</v>
          </cell>
        </row>
        <row r="14">
          <cell r="A14" t="str">
            <v>Al2O3</v>
          </cell>
          <cell r="B14">
            <v>6.25</v>
          </cell>
          <cell r="D14">
            <v>6.345</v>
          </cell>
          <cell r="E14">
            <v>5.901</v>
          </cell>
          <cell r="F14">
            <v>5.632</v>
          </cell>
          <cell r="G14">
            <v>6.694</v>
          </cell>
          <cell r="H14">
            <v>4.221</v>
          </cell>
          <cell r="I14">
            <v>3.724</v>
          </cell>
          <cell r="J14">
            <v>3.894</v>
          </cell>
          <cell r="K14">
            <v>3.509</v>
          </cell>
          <cell r="L14">
            <v>1.814</v>
          </cell>
          <cell r="M14">
            <v>4</v>
          </cell>
          <cell r="N14">
            <v>3.308</v>
          </cell>
          <cell r="O14">
            <v>3.01</v>
          </cell>
          <cell r="P14">
            <v>3.269</v>
          </cell>
          <cell r="Q14">
            <v>2.821</v>
          </cell>
          <cell r="R14">
            <v>3.218</v>
          </cell>
          <cell r="S14">
            <v>3.664</v>
          </cell>
          <cell r="T14">
            <v>6.003</v>
          </cell>
          <cell r="U14">
            <v>5.315</v>
          </cell>
          <cell r="V14">
            <v>7.322</v>
          </cell>
          <cell r="W14">
            <v>3.04</v>
          </cell>
          <cell r="X14">
            <v>5.5</v>
          </cell>
          <cell r="Y14">
            <v>4.741</v>
          </cell>
          <cell r="Z14">
            <v>2.326</v>
          </cell>
        </row>
        <row r="15">
          <cell r="A15" t="str">
            <v>SiO2</v>
          </cell>
          <cell r="B15">
            <v>48.57</v>
          </cell>
          <cell r="D15">
            <v>49.204</v>
          </cell>
          <cell r="E15">
            <v>49.441</v>
          </cell>
          <cell r="F15">
            <v>49.672</v>
          </cell>
          <cell r="G15">
            <v>48.074</v>
          </cell>
          <cell r="H15">
            <v>51.112</v>
          </cell>
          <cell r="I15">
            <v>52.079</v>
          </cell>
          <cell r="J15">
            <v>51.125</v>
          </cell>
          <cell r="K15">
            <v>51.597</v>
          </cell>
          <cell r="L15">
            <v>53.142</v>
          </cell>
          <cell r="M15">
            <v>51.503</v>
          </cell>
          <cell r="N15">
            <v>52.064</v>
          </cell>
          <cell r="O15">
            <v>52.601</v>
          </cell>
          <cell r="P15">
            <v>52.346</v>
          </cell>
          <cell r="Q15">
            <v>52.772</v>
          </cell>
          <cell r="R15">
            <v>51.764</v>
          </cell>
          <cell r="S15">
            <v>51.202</v>
          </cell>
          <cell r="T15">
            <v>49.261</v>
          </cell>
          <cell r="U15">
            <v>49.869</v>
          </cell>
          <cell r="V15">
            <v>48.19</v>
          </cell>
          <cell r="W15">
            <v>52.034</v>
          </cell>
          <cell r="X15">
            <v>49.563</v>
          </cell>
          <cell r="Y15">
            <v>49.109</v>
          </cell>
          <cell r="Z15">
            <v>52.676</v>
          </cell>
        </row>
        <row r="16">
          <cell r="A16" t="str">
            <v>K2O</v>
          </cell>
          <cell r="B16">
            <v>0.027</v>
          </cell>
          <cell r="D16">
            <v>0</v>
          </cell>
          <cell r="E16">
            <v>0</v>
          </cell>
          <cell r="F16">
            <v>0.01</v>
          </cell>
          <cell r="G16">
            <v>0.008</v>
          </cell>
          <cell r="H16">
            <v>0.01</v>
          </cell>
          <cell r="I16">
            <v>0</v>
          </cell>
          <cell r="J16">
            <v>0.008</v>
          </cell>
          <cell r="K16">
            <v>0.007</v>
          </cell>
          <cell r="L16">
            <v>0.013</v>
          </cell>
          <cell r="M16">
            <v>0.01</v>
          </cell>
          <cell r="N16">
            <v>0.01</v>
          </cell>
          <cell r="O16">
            <v>0.01</v>
          </cell>
          <cell r="P16">
            <v>0.017</v>
          </cell>
          <cell r="Q16">
            <v>0.013</v>
          </cell>
          <cell r="R16">
            <v>0.01</v>
          </cell>
          <cell r="S16">
            <v>0.01</v>
          </cell>
          <cell r="T16">
            <v>0.017</v>
          </cell>
          <cell r="U16">
            <v>0.01</v>
          </cell>
          <cell r="V16">
            <v>0.017</v>
          </cell>
          <cell r="W16">
            <v>0.011</v>
          </cell>
          <cell r="X16">
            <v>0.012</v>
          </cell>
          <cell r="Y16">
            <v>0.053</v>
          </cell>
          <cell r="Z16">
            <v>0.007</v>
          </cell>
        </row>
        <row r="17">
          <cell r="A17" t="str">
            <v>CaO</v>
          </cell>
          <cell r="B17">
            <v>20.643</v>
          </cell>
          <cell r="D17">
            <v>20.865</v>
          </cell>
          <cell r="E17">
            <v>21.249</v>
          </cell>
          <cell r="F17">
            <v>21.014</v>
          </cell>
          <cell r="G17">
            <v>20.263</v>
          </cell>
          <cell r="H17">
            <v>21.686</v>
          </cell>
          <cell r="I17">
            <v>21.347</v>
          </cell>
          <cell r="J17">
            <v>22.257</v>
          </cell>
          <cell r="K17">
            <v>20.976</v>
          </cell>
          <cell r="L17">
            <v>21.037</v>
          </cell>
          <cell r="M17">
            <v>21.435</v>
          </cell>
          <cell r="N17">
            <v>21.104</v>
          </cell>
          <cell r="O17">
            <v>20.368</v>
          </cell>
          <cell r="P17">
            <v>21.163</v>
          </cell>
          <cell r="Q17">
            <v>20.502</v>
          </cell>
          <cell r="R17">
            <v>22.145</v>
          </cell>
          <cell r="S17">
            <v>21.837</v>
          </cell>
          <cell r="T17">
            <v>21.512</v>
          </cell>
          <cell r="U17">
            <v>21.07</v>
          </cell>
          <cell r="V17">
            <v>20.837</v>
          </cell>
          <cell r="W17">
            <v>19.475</v>
          </cell>
          <cell r="X17">
            <v>20.796</v>
          </cell>
          <cell r="Y17">
            <v>18.033</v>
          </cell>
          <cell r="Z17">
            <v>20.373</v>
          </cell>
        </row>
        <row r="18">
          <cell r="A18" t="str">
            <v>TiO2</v>
          </cell>
          <cell r="B18">
            <v>1.323</v>
          </cell>
          <cell r="D18">
            <v>0.889</v>
          </cell>
          <cell r="E18">
            <v>0.741</v>
          </cell>
          <cell r="F18">
            <v>0.811</v>
          </cell>
          <cell r="G18">
            <v>1.331</v>
          </cell>
          <cell r="H18">
            <v>0.499</v>
          </cell>
          <cell r="I18">
            <v>0.374</v>
          </cell>
          <cell r="J18">
            <v>0.362</v>
          </cell>
          <cell r="K18">
            <v>0.365</v>
          </cell>
          <cell r="L18">
            <v>0.252</v>
          </cell>
          <cell r="M18">
            <v>0.407</v>
          </cell>
          <cell r="N18">
            <v>0.319</v>
          </cell>
          <cell r="O18">
            <v>0.309</v>
          </cell>
          <cell r="P18">
            <v>0.332</v>
          </cell>
          <cell r="Q18">
            <v>0.315</v>
          </cell>
          <cell r="R18">
            <v>0.292</v>
          </cell>
          <cell r="S18">
            <v>0.37</v>
          </cell>
          <cell r="T18">
            <v>0.877</v>
          </cell>
          <cell r="U18">
            <v>0.569</v>
          </cell>
          <cell r="V18">
            <v>1.256</v>
          </cell>
          <cell r="W18">
            <v>0.475</v>
          </cell>
          <cell r="X18">
            <v>0.812</v>
          </cell>
          <cell r="Y18">
            <v>0.867</v>
          </cell>
          <cell r="Z18">
            <v>0.319</v>
          </cell>
        </row>
        <row r="20">
          <cell r="A20" t="str">
            <v>MnO</v>
          </cell>
          <cell r="B20">
            <v>0.17</v>
          </cell>
          <cell r="D20">
            <v>0.167</v>
          </cell>
          <cell r="E20">
            <v>0.125</v>
          </cell>
          <cell r="F20">
            <v>0.106</v>
          </cell>
          <cell r="G20">
            <v>0.199</v>
          </cell>
          <cell r="H20">
            <v>0.12</v>
          </cell>
          <cell r="I20">
            <v>0.059</v>
          </cell>
          <cell r="J20">
            <v>0.108</v>
          </cell>
          <cell r="K20">
            <v>0.139</v>
          </cell>
          <cell r="L20">
            <v>0.114</v>
          </cell>
          <cell r="M20">
            <v>0.123</v>
          </cell>
          <cell r="N20">
            <v>0.103</v>
          </cell>
          <cell r="O20">
            <v>0.114</v>
          </cell>
          <cell r="P20">
            <v>0.102</v>
          </cell>
          <cell r="Q20">
            <v>0.089</v>
          </cell>
          <cell r="R20">
            <v>0.114</v>
          </cell>
          <cell r="S20">
            <v>0.08</v>
          </cell>
          <cell r="T20">
            <v>0.118</v>
          </cell>
          <cell r="U20">
            <v>0.061</v>
          </cell>
          <cell r="V20">
            <v>0.186</v>
          </cell>
          <cell r="W20">
            <v>0.155</v>
          </cell>
          <cell r="X20">
            <v>0.087</v>
          </cell>
          <cell r="Y20">
            <v>0.263</v>
          </cell>
          <cell r="Z20">
            <v>0.125</v>
          </cell>
        </row>
        <row r="21">
          <cell r="A21" t="str">
            <v>FeO</v>
          </cell>
          <cell r="B21">
            <v>7.664</v>
          </cell>
          <cell r="D21">
            <v>5.778</v>
          </cell>
          <cell r="E21">
            <v>5.555</v>
          </cell>
          <cell r="F21">
            <v>5.343</v>
          </cell>
          <cell r="G21">
            <v>8.366</v>
          </cell>
          <cell r="H21">
            <v>4.824</v>
          </cell>
          <cell r="I21">
            <v>4.543</v>
          </cell>
          <cell r="J21">
            <v>4.19</v>
          </cell>
          <cell r="K21">
            <v>4.155</v>
          </cell>
          <cell r="L21">
            <v>4.276</v>
          </cell>
          <cell r="M21">
            <v>4.489</v>
          </cell>
          <cell r="N21">
            <v>4.261</v>
          </cell>
          <cell r="O21">
            <v>4.489</v>
          </cell>
          <cell r="P21">
            <v>4.287</v>
          </cell>
          <cell r="Q21">
            <v>4.832</v>
          </cell>
          <cell r="R21">
            <v>4.195</v>
          </cell>
          <cell r="S21">
            <v>4.594</v>
          </cell>
          <cell r="T21">
            <v>5.635</v>
          </cell>
          <cell r="U21">
            <v>5.368</v>
          </cell>
          <cell r="V21">
            <v>6.135</v>
          </cell>
          <cell r="W21">
            <v>5.689</v>
          </cell>
          <cell r="X21">
            <v>5.605</v>
          </cell>
          <cell r="Y21">
            <v>9.477</v>
          </cell>
          <cell r="Z21">
            <v>5.037</v>
          </cell>
        </row>
        <row r="23">
          <cell r="A23" t="str">
            <v>Total</v>
          </cell>
          <cell r="B23">
            <v>99.562</v>
          </cell>
          <cell r="D23">
            <v>98.902</v>
          </cell>
          <cell r="E23">
            <v>99.281</v>
          </cell>
          <cell r="F23">
            <v>98.741</v>
          </cell>
          <cell r="G23">
            <v>99.28</v>
          </cell>
          <cell r="H23">
            <v>100.002</v>
          </cell>
          <cell r="I23">
            <v>100.495</v>
          </cell>
          <cell r="J23">
            <v>99.713</v>
          </cell>
          <cell r="K23">
            <v>98.871</v>
          </cell>
          <cell r="L23">
            <v>99.325</v>
          </cell>
          <cell r="M23">
            <v>100.025</v>
          </cell>
          <cell r="N23">
            <v>99.259</v>
          </cell>
          <cell r="O23">
            <v>99.157</v>
          </cell>
          <cell r="P23">
            <v>99.562</v>
          </cell>
          <cell r="Q23">
            <v>99.748</v>
          </cell>
          <cell r="R23">
            <v>99.517</v>
          </cell>
          <cell r="S23">
            <v>99.324</v>
          </cell>
          <cell r="T23">
            <v>99.465</v>
          </cell>
          <cell r="U23">
            <v>98.852</v>
          </cell>
          <cell r="V23">
            <v>99.758</v>
          </cell>
          <cell r="W23">
            <v>99.541</v>
          </cell>
          <cell r="X23">
            <v>98.79</v>
          </cell>
          <cell r="Y23">
            <v>98.77</v>
          </cell>
          <cell r="Z23">
            <v>99.572</v>
          </cell>
        </row>
        <row r="79">
          <cell r="A79" t="str">
            <v>Na</v>
          </cell>
          <cell r="B79">
            <v>0.02277022242240416</v>
          </cell>
          <cell r="D79">
            <v>0.017732506084937788</v>
          </cell>
          <cell r="E79">
            <v>0.017210405612511352</v>
          </cell>
          <cell r="F79">
            <v>0.017322576901171272</v>
          </cell>
          <cell r="G79">
            <v>0.024281529356876087</v>
          </cell>
          <cell r="H79">
            <v>0.014556402595888446</v>
          </cell>
          <cell r="I79">
            <v>0.018933333203814393</v>
          </cell>
          <cell r="J79">
            <v>0.015557466630460674</v>
          </cell>
          <cell r="K79">
            <v>0.016530260032726837</v>
          </cell>
          <cell r="L79">
            <v>0.012900438485111127</v>
          </cell>
          <cell r="M79">
            <v>0.017411607942104272</v>
          </cell>
          <cell r="N79">
            <v>0.015978143580881992</v>
          </cell>
          <cell r="O79">
            <v>0.01640301645542658</v>
          </cell>
          <cell r="P79">
            <v>0.015434459450968498</v>
          </cell>
          <cell r="Q79">
            <v>0.015541809641664876</v>
          </cell>
          <cell r="R79">
            <v>0.014255715871283593</v>
          </cell>
          <cell r="S79">
            <v>0.014148457943201086</v>
          </cell>
          <cell r="T79">
            <v>0.020283051111579003</v>
          </cell>
          <cell r="U79">
            <v>0.016393266288162848</v>
          </cell>
          <cell r="V79">
            <v>0.020957321784935784</v>
          </cell>
          <cell r="W79">
            <v>0.014113939073279666</v>
          </cell>
          <cell r="X79">
            <v>0.017751422448138487</v>
          </cell>
          <cell r="Y79">
            <v>0.02265995994301136</v>
          </cell>
          <cell r="Z79">
            <v>0.01203571259605267</v>
          </cell>
        </row>
        <row r="80">
          <cell r="A80" t="str">
            <v>Mg</v>
          </cell>
          <cell r="B80">
            <v>0.8030343183363721</v>
          </cell>
          <cell r="D80">
            <v>0.8427854009602457</v>
          </cell>
          <cell r="E80">
            <v>0.8621656674902997</v>
          </cell>
          <cell r="F80">
            <v>0.8563449173818224</v>
          </cell>
          <cell r="G80">
            <v>0.7733485582699724</v>
          </cell>
          <cell r="H80">
            <v>0.9168917043016147</v>
          </cell>
          <cell r="I80">
            <v>0.9469966238974763</v>
          </cell>
          <cell r="J80">
            <v>0.9267762403332443</v>
          </cell>
          <cell r="K80">
            <v>0.952583424875985</v>
          </cell>
          <cell r="L80">
            <v>0.9919505493983645</v>
          </cell>
          <cell r="M80">
            <v>0.9366937350796664</v>
          </cell>
          <cell r="N80">
            <v>0.9495220878109825</v>
          </cell>
          <cell r="O80">
            <v>0.9711818330558369</v>
          </cell>
          <cell r="P80">
            <v>0.9492777295755811</v>
          </cell>
          <cell r="Q80">
            <v>0.9736430256855346</v>
          </cell>
          <cell r="R80">
            <v>0.9303228517088975</v>
          </cell>
          <cell r="S80">
            <v>0.925277617587727</v>
          </cell>
          <cell r="T80">
            <v>0.8397324242889203</v>
          </cell>
          <cell r="U80">
            <v>0.8861710857241508</v>
          </cell>
          <cell r="V80">
            <v>0.8266260287433252</v>
          </cell>
          <cell r="W80">
            <v>0.9834969037733859</v>
          </cell>
          <cell r="X80">
            <v>0.863466940847943</v>
          </cell>
          <cell r="Y80">
            <v>0.878994428324707</v>
          </cell>
          <cell r="Z80">
            <v>0.9911125325971855</v>
          </cell>
        </row>
        <row r="81">
          <cell r="A81" t="str">
            <v>Al</v>
          </cell>
          <cell r="B81">
            <v>0.27289582628261444</v>
          </cell>
          <cell r="D81">
            <v>0.27689407084249457</v>
          </cell>
          <cell r="E81">
            <v>0.2561583655083158</v>
          </cell>
          <cell r="F81">
            <v>0.24607470157828576</v>
          </cell>
          <cell r="G81">
            <v>0.2940568720286195</v>
          </cell>
          <cell r="H81">
            <v>0.18130553219373324</v>
          </cell>
          <cell r="I81">
            <v>0.1587383463353807</v>
          </cell>
          <cell r="J81">
            <v>0.16738672413578412</v>
          </cell>
          <cell r="K81">
            <v>0.1519791230615751</v>
          </cell>
          <cell r="L81">
            <v>0.07815904288179551</v>
          </cell>
          <cell r="M81">
            <v>0.17139998641878737</v>
          </cell>
          <cell r="N81">
            <v>0.1427966988969564</v>
          </cell>
          <cell r="O81">
            <v>0.12992331761246825</v>
          </cell>
          <cell r="P81">
            <v>0.14068853801958758</v>
          </cell>
          <cell r="Q81">
            <v>0.1211409168351496</v>
          </cell>
          <cell r="R81">
            <v>0.13873558788160986</v>
          </cell>
          <cell r="S81">
            <v>0.15835083664551763</v>
          </cell>
          <cell r="T81">
            <v>0.2606106466775923</v>
          </cell>
          <cell r="U81">
            <v>0.2312821658069733</v>
          </cell>
          <cell r="V81">
            <v>0.3172685628880774</v>
          </cell>
          <cell r="W81">
            <v>0.13106224749202788</v>
          </cell>
          <cell r="X81">
            <v>0.24027454373443702</v>
          </cell>
          <cell r="Y81">
            <v>0.2086381009741269</v>
          </cell>
          <cell r="Z81">
            <v>0.10010170231982589</v>
          </cell>
        </row>
        <row r="82">
          <cell r="A82" t="str">
            <v>Si</v>
          </cell>
          <cell r="B82">
            <v>1.7994063842072703</v>
          </cell>
          <cell r="D82">
            <v>1.8219091500858318</v>
          </cell>
          <cell r="E82">
            <v>1.8210188963256728</v>
          </cell>
          <cell r="F82">
            <v>1.8414513312499192</v>
          </cell>
          <cell r="G82">
            <v>1.7918438549455495</v>
          </cell>
          <cell r="H82">
            <v>1.8627855324262557</v>
          </cell>
          <cell r="I82">
            <v>1.883558413488553</v>
          </cell>
          <cell r="J82">
            <v>1.864672908966792</v>
          </cell>
          <cell r="K82">
            <v>1.8961351738041854</v>
          </cell>
          <cell r="L82">
            <v>1.9427822285170324</v>
          </cell>
          <cell r="M82">
            <v>1.8725248772536953</v>
          </cell>
          <cell r="N82">
            <v>1.9069287894180214</v>
          </cell>
          <cell r="O82">
            <v>1.92645506822342</v>
          </cell>
          <cell r="P82">
            <v>1.9114879924603838</v>
          </cell>
          <cell r="Q82">
            <v>1.9228065867125967</v>
          </cell>
          <cell r="R82">
            <v>1.8935376504143322</v>
          </cell>
          <cell r="S82">
            <v>1.8775698377325127</v>
          </cell>
          <cell r="T82">
            <v>1.8145599103818053</v>
          </cell>
          <cell r="U82">
            <v>1.8412544676707963</v>
          </cell>
          <cell r="V82">
            <v>1.7717340041584568</v>
          </cell>
          <cell r="W82">
            <v>1.9034238968251807</v>
          </cell>
          <cell r="X82">
            <v>1.8371598050429991</v>
          </cell>
          <cell r="Y82">
            <v>1.8337031619737034</v>
          </cell>
          <cell r="Z82">
            <v>1.9234850671706674</v>
          </cell>
        </row>
        <row r="83">
          <cell r="A83" t="str">
            <v>K</v>
          </cell>
          <cell r="B83">
            <v>0.0012760963257372987</v>
          </cell>
          <cell r="D83">
            <v>0</v>
          </cell>
          <cell r="E83">
            <v>0</v>
          </cell>
          <cell r="F83">
            <v>0.0004729411889304531</v>
          </cell>
          <cell r="G83">
            <v>0.0003803981796613701</v>
          </cell>
          <cell r="H83">
            <v>0.0004649417240247325</v>
          </cell>
          <cell r="I83">
            <v>0</v>
          </cell>
          <cell r="J83">
            <v>0.00037223556716993363</v>
          </cell>
          <cell r="K83">
            <v>0.00032817192450103225</v>
          </cell>
          <cell r="L83">
            <v>0.0006063007701588735</v>
          </cell>
          <cell r="M83">
            <v>0.0004638244194881463</v>
          </cell>
          <cell r="N83">
            <v>0.0004672566432690561</v>
          </cell>
          <cell r="O83">
            <v>0.00046722215054852774</v>
          </cell>
          <cell r="P83">
            <v>0.0007919459374454905</v>
          </cell>
          <cell r="Q83">
            <v>0.0006042740443783655</v>
          </cell>
          <cell r="R83">
            <v>0.00046666438426753103</v>
          </cell>
          <cell r="S83">
            <v>0.0004678080761968274</v>
          </cell>
          <cell r="T83">
            <v>0.0007988689650724272</v>
          </cell>
          <cell r="U83">
            <v>0.00047102254487023707</v>
          </cell>
          <cell r="V83">
            <v>0.0007973501056047008</v>
          </cell>
          <cell r="W83">
            <v>0.0005133334094167714</v>
          </cell>
          <cell r="X83">
            <v>0.000567452006004791</v>
          </cell>
          <cell r="Y83">
            <v>0.00252465682590207</v>
          </cell>
          <cell r="Z83">
            <v>0.0003260863432402493</v>
          </cell>
        </row>
        <row r="84">
          <cell r="A84" t="str">
            <v>Ca</v>
          </cell>
          <cell r="B84">
            <v>0.8193918001615718</v>
          </cell>
          <cell r="D84">
            <v>0.827756011896211</v>
          </cell>
          <cell r="E84">
            <v>0.8385391619907536</v>
          </cell>
          <cell r="F84">
            <v>0.8346703256789544</v>
          </cell>
          <cell r="G84">
            <v>0.8091914669096428</v>
          </cell>
          <cell r="H84">
            <v>0.8467926544304719</v>
          </cell>
          <cell r="I84">
            <v>0.8272008162163803</v>
          </cell>
          <cell r="J84">
            <v>0.8697483498338296</v>
          </cell>
          <cell r="K84">
            <v>0.8258956242958029</v>
          </cell>
          <cell r="L84">
            <v>0.8240008913429255</v>
          </cell>
          <cell r="M84">
            <v>0.8349802526088813</v>
          </cell>
          <cell r="N84">
            <v>0.8281697625695237</v>
          </cell>
          <cell r="O84">
            <v>0.7992284174691882</v>
          </cell>
          <cell r="P84">
            <v>0.8279859222387592</v>
          </cell>
          <cell r="Q84">
            <v>0.8003610108189948</v>
          </cell>
          <cell r="R84">
            <v>0.8679195048891243</v>
          </cell>
          <cell r="S84">
            <v>0.8579456887232154</v>
          </cell>
          <cell r="T84">
            <v>0.8489977211735913</v>
          </cell>
          <cell r="U84">
            <v>0.833499487461613</v>
          </cell>
          <cell r="V84">
            <v>0.8207944919268347</v>
          </cell>
          <cell r="W84">
            <v>0.7632791841128969</v>
          </cell>
          <cell r="X84">
            <v>0.8258987433011774</v>
          </cell>
          <cell r="Y84">
            <v>0.7214289620865697</v>
          </cell>
          <cell r="Z84">
            <v>0.7970556830955519</v>
          </cell>
        </row>
        <row r="85">
          <cell r="A85" t="str">
            <v>Ti</v>
          </cell>
          <cell r="B85">
            <v>0.03685884710069725</v>
          </cell>
          <cell r="D85">
            <v>0.02475419554475345</v>
          </cell>
          <cell r="E85">
            <v>0.02052419646832566</v>
          </cell>
          <cell r="F85">
            <v>0.02260946061552351</v>
          </cell>
          <cell r="G85">
            <v>0.03730686083964183</v>
          </cell>
          <cell r="H85">
            <v>0.013676068769168385</v>
          </cell>
          <cell r="I85">
            <v>0.010172057538598093</v>
          </cell>
          <cell r="J85">
            <v>0.009928843375636072</v>
          </cell>
          <cell r="K85">
            <v>0.010086917226281621</v>
          </cell>
          <cell r="L85">
            <v>0.006927994225754755</v>
          </cell>
          <cell r="M85">
            <v>0.011127823473174134</v>
          </cell>
          <cell r="N85">
            <v>0.008786347516752236</v>
          </cell>
          <cell r="O85">
            <v>0.008510285152692131</v>
          </cell>
          <cell r="P85">
            <v>0.009116894018669029</v>
          </cell>
          <cell r="Q85">
            <v>0.008631044393053042</v>
          </cell>
          <cell r="R85">
            <v>0.008032481185834826</v>
          </cell>
          <cell r="S85">
            <v>0.010203088364162824</v>
          </cell>
          <cell r="T85">
            <v>0.024293407236177653</v>
          </cell>
          <cell r="U85">
            <v>0.015798511462765154</v>
          </cell>
          <cell r="V85">
            <v>0.034725777861830044</v>
          </cell>
          <cell r="W85">
            <v>0.01306660201909708</v>
          </cell>
          <cell r="X85">
            <v>0.022634250992084864</v>
          </cell>
          <cell r="Y85">
            <v>0.024344888498703938</v>
          </cell>
          <cell r="Z85">
            <v>0.008759664288652706</v>
          </cell>
        </row>
        <row r="87">
          <cell r="A87" t="str">
            <v>Mn</v>
          </cell>
          <cell r="B87">
            <v>0.005334525729168096</v>
          </cell>
          <cell r="D87">
            <v>0.005237554046908343</v>
          </cell>
          <cell r="E87">
            <v>0.0038996260095757176</v>
          </cell>
          <cell r="F87">
            <v>0.0033284359397470543</v>
          </cell>
          <cell r="G87">
            <v>0.006282445331504521</v>
          </cell>
          <cell r="H87">
            <v>0.0037043069497529123</v>
          </cell>
          <cell r="I87">
            <v>0.0018073997072357167</v>
          </cell>
          <cell r="J87">
            <v>0.00333640554946599</v>
          </cell>
          <cell r="K87">
            <v>0.00432658642030216</v>
          </cell>
          <cell r="L87">
            <v>0.0035300171686753275</v>
          </cell>
          <cell r="M87">
            <v>0.0037877902328158127</v>
          </cell>
          <cell r="N87">
            <v>0.0031953608373335622</v>
          </cell>
          <cell r="O87">
            <v>0.003536351894071308</v>
          </cell>
          <cell r="P87">
            <v>0.003154815634218991</v>
          </cell>
          <cell r="Q87">
            <v>0.002746678280210408</v>
          </cell>
          <cell r="R87">
            <v>0.0035321302238402706</v>
          </cell>
          <cell r="S87">
            <v>0.0024847625960599832</v>
          </cell>
          <cell r="T87">
            <v>0.0036815934985956786</v>
          </cell>
          <cell r="U87">
            <v>0.0019076501378908783</v>
          </cell>
          <cell r="V87">
            <v>0.005792156365970109</v>
          </cell>
          <cell r="W87">
            <v>0.00480248196052271</v>
          </cell>
          <cell r="X87">
            <v>0.002731456829491903</v>
          </cell>
          <cell r="Y87">
            <v>0.008317818333157598</v>
          </cell>
          <cell r="Z87">
            <v>0.0038660884188859426</v>
          </cell>
        </row>
        <row r="88">
          <cell r="A88" t="str">
            <v>Fe2</v>
          </cell>
          <cell r="B88">
            <v>0.23745025680337448</v>
          </cell>
          <cell r="D88">
            <v>0.17892039104011265</v>
          </cell>
          <cell r="E88">
            <v>0.17110679768609285</v>
          </cell>
          <cell r="F88">
            <v>0.16564936160072732</v>
          </cell>
          <cell r="G88">
            <v>0.26077368061234213</v>
          </cell>
          <cell r="H88">
            <v>0.1470290916936627</v>
          </cell>
          <cell r="I88">
            <v>0.13740900269726591</v>
          </cell>
          <cell r="J88">
            <v>0.12780250230242285</v>
          </cell>
          <cell r="K88">
            <v>0.12769440401849672</v>
          </cell>
          <cell r="L88">
            <v>0.13073140167560737</v>
          </cell>
          <cell r="M88">
            <v>0.1364899480880568</v>
          </cell>
          <cell r="N88">
            <v>0.13051621552666115</v>
          </cell>
          <cell r="O88">
            <v>0.13748980086976334</v>
          </cell>
          <cell r="P88">
            <v>0.13091745402354243</v>
          </cell>
          <cell r="Q88">
            <v>0.1472363243384852</v>
          </cell>
          <cell r="R88">
            <v>0.1283317378729122</v>
          </cell>
          <cell r="S88">
            <v>0.14088221122542996</v>
          </cell>
          <cell r="T88">
            <v>0.17358732163189058</v>
          </cell>
          <cell r="U88">
            <v>0.16574928177977735</v>
          </cell>
          <cell r="V88">
            <v>0.18863060395230422</v>
          </cell>
          <cell r="W88">
            <v>0.17403645666205256</v>
          </cell>
          <cell r="X88">
            <v>0.1737484584175993</v>
          </cell>
          <cell r="Y88">
            <v>0.29593396826881185</v>
          </cell>
          <cell r="Z88">
            <v>0.15381687184569479</v>
          </cell>
        </row>
        <row r="91">
          <cell r="A91" t="str">
            <v>Sum</v>
          </cell>
          <cell r="B91">
            <v>4</v>
          </cell>
          <cell r="D91">
            <v>4.000000000000001</v>
          </cell>
          <cell r="E91">
            <v>4</v>
          </cell>
          <cell r="F91">
            <v>4.000000000000002</v>
          </cell>
          <cell r="G91">
            <v>4.000000000000001</v>
          </cell>
          <cell r="H91">
            <v>4</v>
          </cell>
          <cell r="I91">
            <v>4</v>
          </cell>
          <cell r="J91">
            <v>4</v>
          </cell>
          <cell r="K91">
            <v>4</v>
          </cell>
          <cell r="L91">
            <v>4</v>
          </cell>
          <cell r="M91">
            <v>4</v>
          </cell>
          <cell r="N91">
            <v>4</v>
          </cell>
          <cell r="O91">
            <v>4</v>
          </cell>
          <cell r="P91">
            <v>3.9999999999999996</v>
          </cell>
          <cell r="Q91">
            <v>3.9999999999999996</v>
          </cell>
          <cell r="R91">
            <v>4</v>
          </cell>
          <cell r="S91">
            <v>3.999999999999999</v>
          </cell>
          <cell r="T91">
            <v>4</v>
          </cell>
          <cell r="U91">
            <v>3.9999999999999987</v>
          </cell>
          <cell r="V91">
            <v>4</v>
          </cell>
          <cell r="W91">
            <v>4</v>
          </cell>
          <cell r="X91">
            <v>4</v>
          </cell>
          <cell r="Y91">
            <v>4.000000000000001</v>
          </cell>
          <cell r="Z91">
            <v>3.9999999999999996</v>
          </cell>
        </row>
        <row r="97">
          <cell r="A97" t="str">
            <v>Mg#</v>
          </cell>
          <cell r="B97">
            <v>77.17887775784828</v>
          </cell>
          <cell r="D97">
            <v>82.48807118047053</v>
          </cell>
          <cell r="E97">
            <v>83.44030219978012</v>
          </cell>
          <cell r="F97">
            <v>83.79155686021645</v>
          </cell>
          <cell r="G97">
            <v>74.78308938659052</v>
          </cell>
          <cell r="H97">
            <v>86.18044761911813</v>
          </cell>
          <cell r="I97">
            <v>87.32863429261627</v>
          </cell>
          <cell r="J97">
            <v>87.88117974168424</v>
          </cell>
          <cell r="K97">
            <v>88.17948488777422</v>
          </cell>
          <cell r="L97">
            <v>88.35543748159948</v>
          </cell>
          <cell r="M97">
            <v>87.28177196235612</v>
          </cell>
          <cell r="N97">
            <v>87.91559381520761</v>
          </cell>
          <cell r="O97">
            <v>87.59869048124399</v>
          </cell>
          <cell r="P97">
            <v>87.88020387321706</v>
          </cell>
          <cell r="Q97">
            <v>86.86421296499661</v>
          </cell>
          <cell r="R97">
            <v>87.87784617042978</v>
          </cell>
          <cell r="S97">
            <v>86.78601393355261</v>
          </cell>
          <cell r="T97">
            <v>82.8694425100588</v>
          </cell>
          <cell r="U97">
            <v>84.2431721164332</v>
          </cell>
          <cell r="V97">
            <v>81.42040171148973</v>
          </cell>
          <cell r="W97">
            <v>84.96488631683289</v>
          </cell>
          <cell r="X97">
            <v>83.24856548209452</v>
          </cell>
          <cell r="Y97">
            <v>74.8125954631094</v>
          </cell>
          <cell r="Z97">
            <v>86.56538374778299</v>
          </cell>
        </row>
        <row r="98">
          <cell r="A98" t="str">
            <v>Wo</v>
          </cell>
          <cell r="B98">
            <v>44.05625078327167</v>
          </cell>
          <cell r="D98">
            <v>44.7565886547232</v>
          </cell>
          <cell r="E98">
            <v>44.79826654671565</v>
          </cell>
          <cell r="F98">
            <v>44.95536369807225</v>
          </cell>
          <cell r="G98">
            <v>43.898738688213875</v>
          </cell>
          <cell r="H98">
            <v>44.31813960600883</v>
          </cell>
          <cell r="I98">
            <v>43.27254803556406</v>
          </cell>
          <cell r="J98">
            <v>45.19753181449407</v>
          </cell>
          <cell r="K98">
            <v>43.32741193691136</v>
          </cell>
          <cell r="L98">
            <v>42.32846118476547</v>
          </cell>
          <cell r="M98">
            <v>43.75830802341688</v>
          </cell>
          <cell r="N98">
            <v>43.40039104571176</v>
          </cell>
          <cell r="O98">
            <v>41.8904762272481</v>
          </cell>
          <cell r="P98">
            <v>43.39136991272065</v>
          </cell>
          <cell r="Q98">
            <v>41.65855699949001</v>
          </cell>
          <cell r="R98">
            <v>45.04988971770992</v>
          </cell>
          <cell r="S98">
            <v>44.58932635990413</v>
          </cell>
          <cell r="T98">
            <v>45.58823810519279</v>
          </cell>
          <cell r="U98">
            <v>44.207632865776006</v>
          </cell>
          <cell r="V98">
            <v>44.70433752739917</v>
          </cell>
          <cell r="W98">
            <v>39.73730733273487</v>
          </cell>
          <cell r="X98">
            <v>44.32893961952206</v>
          </cell>
          <cell r="Y98">
            <v>38.04288040882241</v>
          </cell>
          <cell r="Z98">
            <v>41.04334725380728</v>
          </cell>
        </row>
        <row r="99">
          <cell r="A99" t="str">
            <v>En</v>
          </cell>
          <cell r="B99">
            <v>43.176757821135965</v>
          </cell>
          <cell r="D99">
            <v>45.569224473012056</v>
          </cell>
          <cell r="E99">
            <v>46.06049321293757</v>
          </cell>
          <cell r="F99">
            <v>46.122757725429146</v>
          </cell>
          <cell r="G99">
            <v>41.95425639379775</v>
          </cell>
          <cell r="H99">
            <v>47.98687653019404</v>
          </cell>
          <cell r="I99">
            <v>49.53930906954183</v>
          </cell>
          <cell r="J99">
            <v>48.161055568983784</v>
          </cell>
          <cell r="K99">
            <v>49.973596226601785</v>
          </cell>
          <cell r="L99">
            <v>50.955940422570926</v>
          </cell>
          <cell r="M99">
            <v>49.08874533877201</v>
          </cell>
          <cell r="N99">
            <v>49.75988230924792</v>
          </cell>
          <cell r="O99">
            <v>50.90318186981783</v>
          </cell>
          <cell r="P99">
            <v>49.747779530536384</v>
          </cell>
          <cell r="Q99">
            <v>50.67783529481512</v>
          </cell>
          <cell r="R99">
            <v>48.28897338435239</v>
          </cell>
          <cell r="S99">
            <v>48.08871494596897</v>
          </cell>
          <cell r="T99">
            <v>45.090723742127345</v>
          </cell>
          <cell r="U99">
            <v>47.001259872716616</v>
          </cell>
          <cell r="V99">
            <v>45.02195051422107</v>
          </cell>
          <cell r="W99">
            <v>51.20212831620422</v>
          </cell>
          <cell r="X99">
            <v>46.34535915541854</v>
          </cell>
          <cell r="Y99">
            <v>46.351729240342586</v>
          </cell>
          <cell r="Z99">
            <v>51.03605269458957</v>
          </cell>
        </row>
        <row r="100">
          <cell r="A100" t="str">
            <v>Fs</v>
          </cell>
          <cell r="B100">
            <v>12.766991395592365</v>
          </cell>
          <cell r="D100">
            <v>9.674186872264745</v>
          </cell>
          <cell r="E100">
            <v>9.141240240346772</v>
          </cell>
          <cell r="F100">
            <v>8.92187857649861</v>
          </cell>
          <cell r="G100">
            <v>14.147004917988385</v>
          </cell>
          <cell r="H100">
            <v>7.694983863797125</v>
          </cell>
          <cell r="I100">
            <v>7.18814289489412</v>
          </cell>
          <cell r="J100">
            <v>6.641412616522141</v>
          </cell>
          <cell r="K100">
            <v>6.6989918364868535</v>
          </cell>
          <cell r="L100">
            <v>6.7155983926636065</v>
          </cell>
          <cell r="M100">
            <v>7.152946637811112</v>
          </cell>
          <cell r="N100">
            <v>6.839726645040323</v>
          </cell>
          <cell r="O100">
            <v>7.206341902934072</v>
          </cell>
          <cell r="P100">
            <v>6.860850556742965</v>
          </cell>
          <cell r="Q100">
            <v>7.663607705694871</v>
          </cell>
          <cell r="R100">
            <v>6.661136897937683</v>
          </cell>
          <cell r="S100">
            <v>7.3219586941269075</v>
          </cell>
          <cell r="T100">
            <v>9.321038152679868</v>
          </cell>
          <cell r="U100">
            <v>8.791107261507367</v>
          </cell>
          <cell r="V100">
            <v>10.273711958379762</v>
          </cell>
          <cell r="W100">
            <v>9.060564351060918</v>
          </cell>
          <cell r="X100">
            <v>9.325701225059388</v>
          </cell>
          <cell r="Y100">
            <v>15.605390350834991</v>
          </cell>
          <cell r="Z100">
            <v>7.920600051603164</v>
          </cell>
        </row>
        <row r="101">
          <cell r="A101" t="str">
            <v>Sum</v>
          </cell>
          <cell r="B101">
            <v>100.00000000000001</v>
          </cell>
          <cell r="D101">
            <v>100</v>
          </cell>
          <cell r="E101">
            <v>100</v>
          </cell>
          <cell r="F101">
            <v>100</v>
          </cell>
          <cell r="G101">
            <v>100.00000000000001</v>
          </cell>
          <cell r="H101">
            <v>99.99999999999999</v>
          </cell>
          <cell r="I101">
            <v>100</v>
          </cell>
          <cell r="J101">
            <v>100</v>
          </cell>
          <cell r="K101">
            <v>100</v>
          </cell>
          <cell r="L101">
            <v>100.00000000000001</v>
          </cell>
          <cell r="M101">
            <v>100</v>
          </cell>
          <cell r="N101">
            <v>100.00000000000001</v>
          </cell>
          <cell r="O101">
            <v>100</v>
          </cell>
          <cell r="P101">
            <v>99.99999999999999</v>
          </cell>
          <cell r="Q101">
            <v>100</v>
          </cell>
          <cell r="R101">
            <v>99.99999999999999</v>
          </cell>
          <cell r="S101">
            <v>100</v>
          </cell>
          <cell r="T101">
            <v>100</v>
          </cell>
          <cell r="U101">
            <v>99.99999999999999</v>
          </cell>
          <cell r="V101">
            <v>100</v>
          </cell>
          <cell r="W101">
            <v>100</v>
          </cell>
          <cell r="X101">
            <v>100</v>
          </cell>
          <cell r="Y101">
            <v>100</v>
          </cell>
          <cell r="Z101">
            <v>100.00000000000001</v>
          </cell>
        </row>
      </sheetData>
      <sheetData sheetId="7">
        <row r="5">
          <cell r="A5" t="str">
            <v>1230-R26</v>
          </cell>
        </row>
        <row r="8">
          <cell r="G8" t="str">
            <v>larger, zoned cpx</v>
          </cell>
          <cell r="M8" t="str">
            <v>larger, zoned cpx</v>
          </cell>
          <cell r="S8" t="str">
            <v> cpx</v>
          </cell>
        </row>
        <row r="9">
          <cell r="M9" t="str">
            <v>rim</v>
          </cell>
        </row>
        <row r="12">
          <cell r="A12" t="str">
            <v>Na2O</v>
          </cell>
          <cell r="B12">
            <v>0.252</v>
          </cell>
          <cell r="C12">
            <v>0.244</v>
          </cell>
          <cell r="D12">
            <v>0.209</v>
          </cell>
          <cell r="E12">
            <v>0.156</v>
          </cell>
          <cell r="F12">
            <v>0.247</v>
          </cell>
          <cell r="G12">
            <v>0.167</v>
          </cell>
          <cell r="H12">
            <v>0.193</v>
          </cell>
          <cell r="I12">
            <v>0.186</v>
          </cell>
          <cell r="J12">
            <v>0.251</v>
          </cell>
          <cell r="K12">
            <v>0.201</v>
          </cell>
          <cell r="L12">
            <v>0.235</v>
          </cell>
          <cell r="M12">
            <v>0.221</v>
          </cell>
          <cell r="N12">
            <v>0.205</v>
          </cell>
          <cell r="O12">
            <v>0.252</v>
          </cell>
          <cell r="P12">
            <v>0.241</v>
          </cell>
          <cell r="Q12">
            <v>0.361</v>
          </cell>
          <cell r="R12">
            <v>0.352</v>
          </cell>
          <cell r="S12">
            <v>0.235</v>
          </cell>
          <cell r="T12">
            <v>0.217</v>
          </cell>
          <cell r="U12">
            <v>0.231</v>
          </cell>
          <cell r="V12">
            <v>0.228</v>
          </cell>
          <cell r="W12">
            <v>0.167</v>
          </cell>
          <cell r="X12">
            <v>0.16</v>
          </cell>
          <cell r="Y12">
            <v>0.164</v>
          </cell>
        </row>
        <row r="13">
          <cell r="A13" t="str">
            <v>MgO</v>
          </cell>
          <cell r="B13">
            <v>16.105</v>
          </cell>
          <cell r="C13">
            <v>16.944</v>
          </cell>
          <cell r="D13">
            <v>16.695</v>
          </cell>
          <cell r="E13">
            <v>18.798</v>
          </cell>
          <cell r="F13">
            <v>16.99</v>
          </cell>
          <cell r="G13">
            <v>17.614</v>
          </cell>
          <cell r="H13">
            <v>17.96</v>
          </cell>
          <cell r="I13">
            <v>18.148</v>
          </cell>
          <cell r="J13">
            <v>17.017</v>
          </cell>
          <cell r="K13">
            <v>16.954</v>
          </cell>
          <cell r="L13">
            <v>17.39</v>
          </cell>
          <cell r="M13">
            <v>16.737</v>
          </cell>
          <cell r="N13">
            <v>16.75</v>
          </cell>
          <cell r="O13">
            <v>16.41</v>
          </cell>
          <cell r="P13">
            <v>16.458</v>
          </cell>
          <cell r="Q13">
            <v>14.868</v>
          </cell>
          <cell r="R13">
            <v>15.133</v>
          </cell>
          <cell r="S13">
            <v>16.786</v>
          </cell>
          <cell r="T13">
            <v>16.984</v>
          </cell>
          <cell r="U13">
            <v>16.71</v>
          </cell>
          <cell r="V13">
            <v>16.647</v>
          </cell>
          <cell r="W13">
            <v>18.035</v>
          </cell>
          <cell r="X13">
            <v>18.138</v>
          </cell>
          <cell r="Y13">
            <v>17.876</v>
          </cell>
        </row>
        <row r="14">
          <cell r="A14" t="str">
            <v>Al2O3</v>
          </cell>
          <cell r="B14">
            <v>4.072</v>
          </cell>
          <cell r="C14">
            <v>3.824</v>
          </cell>
          <cell r="D14">
            <v>4.584</v>
          </cell>
          <cell r="E14">
            <v>1.772</v>
          </cell>
          <cell r="F14">
            <v>3.788</v>
          </cell>
          <cell r="G14">
            <v>1.997</v>
          </cell>
          <cell r="H14">
            <v>1.963</v>
          </cell>
          <cell r="I14">
            <v>1.893</v>
          </cell>
          <cell r="J14">
            <v>1.85</v>
          </cell>
          <cell r="K14">
            <v>1.769</v>
          </cell>
          <cell r="L14">
            <v>1.632</v>
          </cell>
          <cell r="M14">
            <v>3.178</v>
          </cell>
          <cell r="N14">
            <v>3.386</v>
          </cell>
          <cell r="O14">
            <v>3.951</v>
          </cell>
          <cell r="P14">
            <v>3.909</v>
          </cell>
          <cell r="Q14">
            <v>4.187</v>
          </cell>
          <cell r="R14">
            <v>4.051</v>
          </cell>
          <cell r="S14">
            <v>3.539</v>
          </cell>
          <cell r="T14">
            <v>3.288</v>
          </cell>
          <cell r="U14">
            <v>3.167</v>
          </cell>
          <cell r="V14">
            <v>3.826</v>
          </cell>
          <cell r="W14">
            <v>1.765</v>
          </cell>
          <cell r="X14">
            <v>1.683</v>
          </cell>
          <cell r="Y14">
            <v>1.634</v>
          </cell>
        </row>
        <row r="15">
          <cell r="A15" t="str">
            <v>SiO2</v>
          </cell>
          <cell r="B15">
            <v>50.248</v>
          </cell>
          <cell r="C15">
            <v>50.714</v>
          </cell>
          <cell r="D15">
            <v>49.646</v>
          </cell>
          <cell r="E15">
            <v>52.676</v>
          </cell>
          <cell r="F15">
            <v>50.622</v>
          </cell>
          <cell r="G15">
            <v>52.537</v>
          </cell>
          <cell r="H15">
            <v>52.652</v>
          </cell>
          <cell r="I15">
            <v>52.74</v>
          </cell>
          <cell r="J15">
            <v>52.186</v>
          </cell>
          <cell r="K15">
            <v>51.948</v>
          </cell>
          <cell r="L15">
            <v>51.7</v>
          </cell>
          <cell r="M15">
            <v>51.51</v>
          </cell>
          <cell r="N15">
            <v>51.259</v>
          </cell>
          <cell r="O15">
            <v>50.432</v>
          </cell>
          <cell r="P15">
            <v>50.447</v>
          </cell>
          <cell r="Q15">
            <v>49.118</v>
          </cell>
          <cell r="R15">
            <v>48.889</v>
          </cell>
          <cell r="S15">
            <v>50.883</v>
          </cell>
          <cell r="T15">
            <v>51.024</v>
          </cell>
          <cell r="U15">
            <v>51.221</v>
          </cell>
          <cell r="V15">
            <v>50.697</v>
          </cell>
          <cell r="W15">
            <v>52.126</v>
          </cell>
          <cell r="X15">
            <v>52.186</v>
          </cell>
          <cell r="Y15">
            <v>52.487</v>
          </cell>
        </row>
        <row r="16">
          <cell r="A16" t="str">
            <v>K2O</v>
          </cell>
          <cell r="B16">
            <v>0</v>
          </cell>
          <cell r="C16">
            <v>0</v>
          </cell>
          <cell r="D16">
            <v>0.004</v>
          </cell>
          <cell r="E16">
            <v>0</v>
          </cell>
          <cell r="F16">
            <v>0.008</v>
          </cell>
          <cell r="G16">
            <v>0.001</v>
          </cell>
          <cell r="H16">
            <v>0</v>
          </cell>
          <cell r="I16">
            <v>0.004</v>
          </cell>
          <cell r="J16">
            <v>0.002</v>
          </cell>
          <cell r="K16">
            <v>0</v>
          </cell>
          <cell r="L16">
            <v>0.017</v>
          </cell>
          <cell r="M16">
            <v>0</v>
          </cell>
          <cell r="N16">
            <v>0.004</v>
          </cell>
          <cell r="O16">
            <v>0.007</v>
          </cell>
          <cell r="P16">
            <v>0.004</v>
          </cell>
          <cell r="Q16">
            <v>0.006</v>
          </cell>
          <cell r="R16">
            <v>0.008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0.011</v>
          </cell>
          <cell r="Y16">
            <v>0.01</v>
          </cell>
        </row>
        <row r="17">
          <cell r="A17" t="str">
            <v>CaO</v>
          </cell>
          <cell r="B17">
            <v>21.561</v>
          </cell>
          <cell r="C17">
            <v>21.988</v>
          </cell>
          <cell r="D17">
            <v>21.272</v>
          </cell>
          <cell r="E17">
            <v>20.692</v>
          </cell>
          <cell r="F17">
            <v>21.276</v>
          </cell>
          <cell r="G17">
            <v>22.226</v>
          </cell>
          <cell r="H17">
            <v>21.865</v>
          </cell>
          <cell r="I17">
            <v>21.412</v>
          </cell>
          <cell r="J17">
            <v>20.582</v>
          </cell>
          <cell r="K17">
            <v>19.587</v>
          </cell>
          <cell r="L17">
            <v>19.193</v>
          </cell>
          <cell r="M17">
            <v>22.891</v>
          </cell>
          <cell r="N17">
            <v>22.577</v>
          </cell>
          <cell r="O17">
            <v>22.634</v>
          </cell>
          <cell r="P17">
            <v>22.66</v>
          </cell>
          <cell r="Q17">
            <v>20.863</v>
          </cell>
          <cell r="R17">
            <v>20.49</v>
          </cell>
          <cell r="S17">
            <v>22.436</v>
          </cell>
          <cell r="T17">
            <v>22.632</v>
          </cell>
          <cell r="U17">
            <v>22.805</v>
          </cell>
          <cell r="V17">
            <v>22.597</v>
          </cell>
          <cell r="W17">
            <v>20.566</v>
          </cell>
          <cell r="X17">
            <v>21</v>
          </cell>
          <cell r="Y17">
            <v>21.74</v>
          </cell>
        </row>
        <row r="18">
          <cell r="A18" t="str">
            <v>TiO2</v>
          </cell>
          <cell r="B18">
            <v>0.779</v>
          </cell>
          <cell r="C18">
            <v>0.57</v>
          </cell>
          <cell r="D18">
            <v>0.712</v>
          </cell>
          <cell r="E18">
            <v>0.354</v>
          </cell>
          <cell r="F18">
            <v>0.572</v>
          </cell>
          <cell r="G18">
            <v>0.349</v>
          </cell>
          <cell r="H18">
            <v>0.315</v>
          </cell>
          <cell r="I18">
            <v>0.292</v>
          </cell>
          <cell r="J18">
            <v>0.517</v>
          </cell>
          <cell r="K18">
            <v>0.525</v>
          </cell>
          <cell r="L18">
            <v>0.504</v>
          </cell>
          <cell r="M18">
            <v>0.477</v>
          </cell>
          <cell r="N18">
            <v>0.5</v>
          </cell>
          <cell r="O18">
            <v>0.607</v>
          </cell>
          <cell r="P18">
            <v>0.602</v>
          </cell>
          <cell r="Q18">
            <v>0.844</v>
          </cell>
          <cell r="R18">
            <v>0.877</v>
          </cell>
          <cell r="S18">
            <v>0.517</v>
          </cell>
          <cell r="T18">
            <v>0.48</v>
          </cell>
          <cell r="U18">
            <v>0.434</v>
          </cell>
          <cell r="V18">
            <v>0.499</v>
          </cell>
          <cell r="W18">
            <v>0.41</v>
          </cell>
          <cell r="X18">
            <v>0.344</v>
          </cell>
          <cell r="Y18">
            <v>0.365</v>
          </cell>
        </row>
        <row r="20">
          <cell r="A20" t="str">
            <v>MnO</v>
          </cell>
          <cell r="B20">
            <v>0.128</v>
          </cell>
          <cell r="C20">
            <v>0.139</v>
          </cell>
          <cell r="D20">
            <v>0.139</v>
          </cell>
          <cell r="E20">
            <v>0.168</v>
          </cell>
          <cell r="F20">
            <v>0.13</v>
          </cell>
          <cell r="G20">
            <v>0.121</v>
          </cell>
          <cell r="H20">
            <v>0.121</v>
          </cell>
          <cell r="I20">
            <v>0.098</v>
          </cell>
          <cell r="J20">
            <v>0.229</v>
          </cell>
          <cell r="K20">
            <v>0.269</v>
          </cell>
          <cell r="L20">
            <v>0.261</v>
          </cell>
          <cell r="M20">
            <v>0.092</v>
          </cell>
          <cell r="N20">
            <v>0.145</v>
          </cell>
          <cell r="O20">
            <v>0.11</v>
          </cell>
          <cell r="P20">
            <v>0.103</v>
          </cell>
          <cell r="Q20">
            <v>0.181</v>
          </cell>
          <cell r="R20">
            <v>0.183</v>
          </cell>
          <cell r="S20">
            <v>0.15</v>
          </cell>
          <cell r="T20">
            <v>0.143</v>
          </cell>
          <cell r="U20">
            <v>0.098</v>
          </cell>
          <cell r="V20">
            <v>0.152</v>
          </cell>
          <cell r="W20">
            <v>0.159</v>
          </cell>
          <cell r="X20">
            <v>0.187</v>
          </cell>
          <cell r="Y20">
            <v>0.176</v>
          </cell>
        </row>
        <row r="21">
          <cell r="A21" t="str">
            <v>FeO</v>
          </cell>
          <cell r="B21">
            <v>7.105</v>
          </cell>
          <cell r="C21">
            <v>6.076</v>
          </cell>
          <cell r="D21">
            <v>6.399</v>
          </cell>
          <cell r="E21">
            <v>6.192</v>
          </cell>
          <cell r="F21">
            <v>6.304</v>
          </cell>
          <cell r="G21">
            <v>5.058</v>
          </cell>
          <cell r="H21">
            <v>5.349</v>
          </cell>
          <cell r="I21">
            <v>5.366</v>
          </cell>
          <cell r="J21">
            <v>7.763</v>
          </cell>
          <cell r="K21">
            <v>9.734</v>
          </cell>
          <cell r="L21">
            <v>9.346</v>
          </cell>
          <cell r="M21">
            <v>5.154</v>
          </cell>
          <cell r="N21">
            <v>5.137</v>
          </cell>
          <cell r="O21">
            <v>5.648</v>
          </cell>
          <cell r="P21">
            <v>5.483</v>
          </cell>
          <cell r="Q21">
            <v>9.609</v>
          </cell>
          <cell r="R21">
            <v>9.833</v>
          </cell>
          <cell r="S21">
            <v>5.525</v>
          </cell>
          <cell r="T21">
            <v>5.156</v>
          </cell>
          <cell r="U21">
            <v>5.192</v>
          </cell>
          <cell r="V21">
            <v>5.715</v>
          </cell>
          <cell r="W21">
            <v>6.633</v>
          </cell>
          <cell r="X21">
            <v>6.394</v>
          </cell>
          <cell r="Y21">
            <v>5.911</v>
          </cell>
        </row>
        <row r="23">
          <cell r="A23" t="str">
            <v>Total</v>
          </cell>
          <cell r="B23">
            <v>100.402</v>
          </cell>
          <cell r="C23">
            <v>101.065</v>
          </cell>
          <cell r="D23">
            <v>100.148</v>
          </cell>
          <cell r="E23">
            <v>101.06</v>
          </cell>
          <cell r="F23">
            <v>100.294</v>
          </cell>
          <cell r="G23">
            <v>100.404</v>
          </cell>
          <cell r="H23">
            <v>100.796</v>
          </cell>
          <cell r="I23">
            <v>100.547</v>
          </cell>
          <cell r="J23">
            <v>100.575</v>
          </cell>
          <cell r="K23">
            <v>101.082</v>
          </cell>
          <cell r="L23">
            <v>100.331</v>
          </cell>
          <cell r="M23">
            <v>100.799</v>
          </cell>
          <cell r="N23">
            <v>100.577</v>
          </cell>
          <cell r="O23">
            <v>100.701</v>
          </cell>
          <cell r="P23">
            <v>100.566</v>
          </cell>
          <cell r="Q23">
            <v>100.127</v>
          </cell>
          <cell r="R23">
            <v>99.929</v>
          </cell>
          <cell r="S23">
            <v>100.647</v>
          </cell>
          <cell r="T23">
            <v>100.593</v>
          </cell>
          <cell r="U23">
            <v>100.493</v>
          </cell>
          <cell r="V23">
            <v>100.882</v>
          </cell>
          <cell r="W23">
            <v>99.975</v>
          </cell>
          <cell r="X23">
            <v>100.212</v>
          </cell>
          <cell r="Y23">
            <v>100.471</v>
          </cell>
        </row>
        <row r="79">
          <cell r="A79" t="str">
            <v>Na</v>
          </cell>
          <cell r="B79">
            <v>0.017864742492650444</v>
          </cell>
          <cell r="C79">
            <v>0.017112434621976102</v>
          </cell>
          <cell r="D79">
            <v>0.014799394806620224</v>
          </cell>
          <cell r="E79">
            <v>0.010895419555713066</v>
          </cell>
          <cell r="F79">
            <v>0.017448013364947786</v>
          </cell>
          <cell r="G79">
            <v>0.011758974107179533</v>
          </cell>
          <cell r="H79">
            <v>0.01352780029922117</v>
          </cell>
          <cell r="I79">
            <v>0.013061204558267104</v>
          </cell>
          <cell r="J79">
            <v>0.017779249206792466</v>
          </cell>
          <cell r="K79">
            <v>0.01423370982001972</v>
          </cell>
          <cell r="L79">
            <v>0.016713661106922507</v>
          </cell>
          <cell r="M79">
            <v>0.015534613893498665</v>
          </cell>
          <cell r="N79">
            <v>0.014441864557756066</v>
          </cell>
          <cell r="O79">
            <v>0.01775352863216766</v>
          </cell>
          <cell r="P79">
            <v>0.016994134328289515</v>
          </cell>
          <cell r="Q79">
            <v>0.025882811625526143</v>
          </cell>
          <cell r="R79">
            <v>0.02527883896360697</v>
          </cell>
          <cell r="S79">
            <v>0.01654445341965944</v>
          </cell>
          <cell r="T79">
            <v>0.015270644701525308</v>
          </cell>
          <cell r="U79">
            <v>0.016287156323053244</v>
          </cell>
          <cell r="V79">
            <v>0.016021457415415365</v>
          </cell>
          <cell r="W79">
            <v>0.011824955675904249</v>
          </cell>
          <cell r="X79">
            <v>0.011293023079519989</v>
          </cell>
          <cell r="Y79">
            <v>0.011548844125892996</v>
          </cell>
        </row>
        <row r="80">
          <cell r="A80" t="str">
            <v>Mg</v>
          </cell>
          <cell r="B80">
            <v>0.8778466120049143</v>
          </cell>
          <cell r="C80">
            <v>0.9136915463910239</v>
          </cell>
          <cell r="D80">
            <v>0.9089621136268146</v>
          </cell>
          <cell r="E80">
            <v>1.0094683194348903</v>
          </cell>
          <cell r="F80">
            <v>0.9227925916556077</v>
          </cell>
          <cell r="G80">
            <v>0.9536140549725526</v>
          </cell>
          <cell r="H80">
            <v>0.9679165042671836</v>
          </cell>
          <cell r="I80">
            <v>0.9798525924983413</v>
          </cell>
          <cell r="J80">
            <v>0.9267964960206316</v>
          </cell>
          <cell r="K80">
            <v>0.9231152327647948</v>
          </cell>
          <cell r="L80">
            <v>0.9509660225750165</v>
          </cell>
          <cell r="M80">
            <v>0.9045810684953787</v>
          </cell>
          <cell r="N80">
            <v>0.907289545055881</v>
          </cell>
          <cell r="O80">
            <v>0.8889030852845656</v>
          </cell>
          <cell r="P80">
            <v>0.892320253656153</v>
          </cell>
          <cell r="Q80">
            <v>0.8196312163242847</v>
          </cell>
          <cell r="R80">
            <v>0.8356052891859929</v>
          </cell>
          <cell r="S80">
            <v>0.908643384183605</v>
          </cell>
          <cell r="T80">
            <v>0.9189657138464398</v>
          </cell>
          <cell r="U80">
            <v>0.905881568014239</v>
          </cell>
          <cell r="V80">
            <v>0.8994247636815215</v>
          </cell>
          <cell r="W80">
            <v>0.9818855877842524</v>
          </cell>
          <cell r="X80">
            <v>0.9843313542020676</v>
          </cell>
          <cell r="Y80">
            <v>0.9678915672871962</v>
          </cell>
        </row>
        <row r="81">
          <cell r="A81" t="str">
            <v>Al</v>
          </cell>
          <cell r="B81">
            <v>0.17547403172372733</v>
          </cell>
          <cell r="C81">
            <v>0.16302294137781195</v>
          </cell>
          <cell r="D81">
            <v>0.19731093041518322</v>
          </cell>
          <cell r="E81">
            <v>0.07523015268421365</v>
          </cell>
          <cell r="F81">
            <v>0.1626551684803153</v>
          </cell>
          <cell r="G81">
            <v>0.08547515427442128</v>
          </cell>
          <cell r="H81">
            <v>0.0836371142034906</v>
          </cell>
          <cell r="I81">
            <v>0.08080342443747013</v>
          </cell>
          <cell r="J81">
            <v>0.07965632935911333</v>
          </cell>
          <cell r="K81">
            <v>0.0761480433951981</v>
          </cell>
          <cell r="L81">
            <v>0.07055580474034996</v>
          </cell>
          <cell r="M81">
            <v>0.13579098800889505</v>
          </cell>
          <cell r="N81">
            <v>0.14499907306316337</v>
          </cell>
          <cell r="O81">
            <v>0.16919987557389266</v>
          </cell>
          <cell r="P81">
            <v>0.16755467130440244</v>
          </cell>
          <cell r="Q81">
            <v>0.1824803377443285</v>
          </cell>
          <cell r="R81">
            <v>0.1768420613206782</v>
          </cell>
          <cell r="S81">
            <v>0.15145164326008564</v>
          </cell>
          <cell r="T81">
            <v>0.14064953905254426</v>
          </cell>
          <cell r="U81">
            <v>0.13573448945651942</v>
          </cell>
          <cell r="V81">
            <v>0.1634259446555649</v>
          </cell>
          <cell r="W81">
            <v>0.0759690377715198</v>
          </cell>
          <cell r="X81">
            <v>0.0722076505764874</v>
          </cell>
          <cell r="Y81">
            <v>0.06994482524245753</v>
          </cell>
        </row>
        <row r="82">
          <cell r="A82" t="str">
            <v>Si</v>
          </cell>
          <cell r="B82">
            <v>1.8372495218468163</v>
          </cell>
          <cell r="C82">
            <v>1.8344377745365164</v>
          </cell>
          <cell r="D82">
            <v>1.8131556006560292</v>
          </cell>
          <cell r="E82">
            <v>1.8975153246696879</v>
          </cell>
          <cell r="F82">
            <v>1.844342076695342</v>
          </cell>
          <cell r="G82">
            <v>1.9079692698884734</v>
          </cell>
          <cell r="H82">
            <v>1.9034342951724434</v>
          </cell>
          <cell r="I82">
            <v>1.910132769892632</v>
          </cell>
          <cell r="J82">
            <v>1.9065440708194257</v>
          </cell>
          <cell r="K82">
            <v>1.8973350297974807</v>
          </cell>
          <cell r="L82">
            <v>1.896476282188379</v>
          </cell>
          <cell r="M82">
            <v>1.867466769674383</v>
          </cell>
          <cell r="N82">
            <v>1.8624845502604745</v>
          </cell>
          <cell r="O82">
            <v>1.8324978697512941</v>
          </cell>
          <cell r="P82">
            <v>1.8347229422503155</v>
          </cell>
          <cell r="Q82">
            <v>1.816343848036501</v>
          </cell>
          <cell r="R82">
            <v>1.810834486115687</v>
          </cell>
          <cell r="S82">
            <v>1.8476104646758942</v>
          </cell>
          <cell r="T82">
            <v>1.8519330555046396</v>
          </cell>
          <cell r="U82">
            <v>1.862663827511823</v>
          </cell>
          <cell r="V82">
            <v>1.8373951950502756</v>
          </cell>
          <cell r="W82">
            <v>1.903665296823147</v>
          </cell>
          <cell r="X82">
            <v>1.8997540798153771</v>
          </cell>
          <cell r="Y82">
            <v>1.9063365079660126</v>
          </cell>
        </row>
        <row r="83">
          <cell r="A83" t="str">
            <v>K</v>
          </cell>
          <cell r="B83">
            <v>0</v>
          </cell>
          <cell r="C83">
            <v>0</v>
          </cell>
          <cell r="D83">
            <v>0.00018636714178089147</v>
          </cell>
          <cell r="E83">
            <v>0</v>
          </cell>
          <cell r="F83">
            <v>0.0003718353731431548</v>
          </cell>
          <cell r="G83">
            <v>4.6330250280179826E-05</v>
          </cell>
          <cell r="H83">
            <v>0</v>
          </cell>
          <cell r="I83">
            <v>0.00018481701929323377</v>
          </cell>
          <cell r="J83">
            <v>9.32140493893328E-05</v>
          </cell>
          <cell r="K83">
            <v>0</v>
          </cell>
          <cell r="L83">
            <v>0.0007955442378520308</v>
          </cell>
          <cell r="M83">
            <v>0</v>
          </cell>
          <cell r="N83">
            <v>0.00018541338442485566</v>
          </cell>
          <cell r="O83">
            <v>0.000324484433722534</v>
          </cell>
          <cell r="P83">
            <v>0.00018558961844808734</v>
          </cell>
          <cell r="Q83">
            <v>0.0002830526227748473</v>
          </cell>
          <cell r="R83">
            <v>0.00037802117716711066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0.0005108514160968904</v>
          </cell>
          <cell r="Y83">
            <v>0.00046334699958006255</v>
          </cell>
        </row>
        <row r="84">
          <cell r="A84" t="str">
            <v>Ca</v>
          </cell>
          <cell r="B84">
            <v>0.8446482948672134</v>
          </cell>
          <cell r="C84">
            <v>0.8521547991813245</v>
          </cell>
          <cell r="D84">
            <v>0.8323707005539608</v>
          </cell>
          <cell r="E84">
            <v>0.7986060946262528</v>
          </cell>
          <cell r="F84">
            <v>0.830519442865402</v>
          </cell>
          <cell r="G84">
            <v>0.8648186829775154</v>
          </cell>
          <cell r="H84">
            <v>0.8468961264270172</v>
          </cell>
          <cell r="I84">
            <v>0.8308800129891385</v>
          </cell>
          <cell r="J84">
            <v>0.8056345077362873</v>
          </cell>
          <cell r="K84">
            <v>0.7664798884155595</v>
          </cell>
          <cell r="L84">
            <v>0.7543230579982442</v>
          </cell>
          <cell r="M84">
            <v>0.8891678380754277</v>
          </cell>
          <cell r="N84">
            <v>0.8789140963953525</v>
          </cell>
          <cell r="O84">
            <v>0.8811629860802109</v>
          </cell>
          <cell r="P84">
            <v>0.8829837275072365</v>
          </cell>
          <cell r="Q84">
            <v>0.826593142561809</v>
          </cell>
          <cell r="R84">
            <v>0.8131435258121021</v>
          </cell>
          <cell r="S84">
            <v>0.8728523455716891</v>
          </cell>
          <cell r="T84">
            <v>0.8800986677358436</v>
          </cell>
          <cell r="U84">
            <v>0.8885342063940558</v>
          </cell>
          <cell r="V84">
            <v>0.8774628708945043</v>
          </cell>
          <cell r="W84">
            <v>0.8047179192172944</v>
          </cell>
          <cell r="X84">
            <v>0.8190686774660055</v>
          </cell>
          <cell r="Y84">
            <v>0.8459895563798143</v>
          </cell>
        </row>
        <row r="85">
          <cell r="A85" t="str">
            <v>Ti</v>
          </cell>
          <cell r="B85">
            <v>0.021419413231088764</v>
          </cell>
          <cell r="C85">
            <v>0.015504962611026369</v>
          </cell>
          <cell r="D85">
            <v>0.0195547179251774</v>
          </cell>
          <cell r="E85">
            <v>0.009589512160812186</v>
          </cell>
          <cell r="F85">
            <v>0.015671802604134054</v>
          </cell>
          <cell r="G85">
            <v>0.00953130313053353</v>
          </cell>
          <cell r="H85">
            <v>0.008563559514488693</v>
          </cell>
          <cell r="I85">
            <v>0.007952927630341243</v>
          </cell>
          <cell r="J85">
            <v>0.01420378634683974</v>
          </cell>
          <cell r="K85">
            <v>0.014419667484748083</v>
          </cell>
          <cell r="L85">
            <v>0.013902988329674461</v>
          </cell>
          <cell r="M85">
            <v>0.013004703678046075</v>
          </cell>
          <cell r="N85">
            <v>0.013661969234271747</v>
          </cell>
          <cell r="O85">
            <v>0.01658619348242418</v>
          </cell>
          <cell r="P85">
            <v>0.01646464561889586</v>
          </cell>
          <cell r="Q85">
            <v>0.02347040524757067</v>
          </cell>
          <cell r="R85">
            <v>0.02442800190638648</v>
          </cell>
          <cell r="S85">
            <v>0.014117213955814783</v>
          </cell>
          <cell r="T85">
            <v>0.013101251032562943</v>
          </cell>
          <cell r="U85">
            <v>0.011868529303216777</v>
          </cell>
          <cell r="V85">
            <v>0.013600084616453999</v>
          </cell>
          <cell r="W85">
            <v>0.011260062449028217</v>
          </cell>
          <cell r="X85">
            <v>0.00941721677739839</v>
          </cell>
          <cell r="Y85">
            <v>0.009969225695468457</v>
          </cell>
        </row>
        <row r="87">
          <cell r="A87" t="str">
            <v>Mn</v>
          </cell>
          <cell r="B87">
            <v>0.0039641042887486886</v>
          </cell>
          <cell r="C87">
            <v>0.0042586863719713645</v>
          </cell>
          <cell r="D87">
            <v>0.004299830662175042</v>
          </cell>
          <cell r="E87">
            <v>0.0051258692489961006</v>
          </cell>
          <cell r="F87">
            <v>0.0040117260298490635</v>
          </cell>
          <cell r="G87">
            <v>0.0037220072550051882</v>
          </cell>
          <cell r="H87">
            <v>0.0037050504579147483</v>
          </cell>
          <cell r="I87">
            <v>0.003006320268003645</v>
          </cell>
          <cell r="J87">
            <v>0.007086210682050543</v>
          </cell>
          <cell r="K87">
            <v>0.00832172217161489</v>
          </cell>
          <cell r="L87">
            <v>0.008109295367337664</v>
          </cell>
          <cell r="M87">
            <v>0.002825106987242906</v>
          </cell>
          <cell r="N87">
            <v>0.004462480084722828</v>
          </cell>
          <cell r="O87">
            <v>0.0033854446003317813</v>
          </cell>
          <cell r="P87">
            <v>0.0031729126120911035</v>
          </cell>
          <cell r="Q87">
            <v>0.005669199062291556</v>
          </cell>
          <cell r="R87">
            <v>0.0057412232063157684</v>
          </cell>
          <cell r="S87">
            <v>0.004613331924673895</v>
          </cell>
          <cell r="T87">
            <v>0.004396150565735811</v>
          </cell>
          <cell r="U87">
            <v>0.0030185490867791005</v>
          </cell>
          <cell r="V87">
            <v>0.004666052735052708</v>
          </cell>
          <cell r="W87">
            <v>0.004918345764382437</v>
          </cell>
          <cell r="X87">
            <v>0.0057659480037417915</v>
          </cell>
          <cell r="Y87">
            <v>0.0054143486927559145</v>
          </cell>
        </row>
        <row r="88">
          <cell r="A88" t="str">
            <v>Fe2</v>
          </cell>
          <cell r="B88">
            <v>0.2172548292285587</v>
          </cell>
          <cell r="C88">
            <v>0.18380142649596545</v>
          </cell>
          <cell r="D88">
            <v>0.195442458492609</v>
          </cell>
          <cell r="E88">
            <v>0.1865346191200829</v>
          </cell>
          <cell r="F88">
            <v>0.1920765618678944</v>
          </cell>
          <cell r="G88">
            <v>0.1536175819788592</v>
          </cell>
          <cell r="H88">
            <v>0.1617154856144559</v>
          </cell>
          <cell r="I88">
            <v>0.16252871144585476</v>
          </cell>
          <cell r="J88">
            <v>0.23718019343663338</v>
          </cell>
          <cell r="K88">
            <v>0.2973189080127928</v>
          </cell>
          <cell r="L88">
            <v>0.2867072289668624</v>
          </cell>
          <cell r="M88">
            <v>0.15626500886391853</v>
          </cell>
          <cell r="N88">
            <v>0.1560946826863287</v>
          </cell>
          <cell r="O88">
            <v>0.17162793179070138</v>
          </cell>
          <cell r="P88">
            <v>0.16676671995997622</v>
          </cell>
          <cell r="Q88">
            <v>0.29716084177579927</v>
          </cell>
          <cell r="R88">
            <v>0.3045857884111027</v>
          </cell>
          <cell r="S88">
            <v>0.16777451068810914</v>
          </cell>
          <cell r="T88">
            <v>0.15650192519559042</v>
          </cell>
          <cell r="U88">
            <v>0.1578981732100203</v>
          </cell>
          <cell r="V88">
            <v>0.17321781035637565</v>
          </cell>
          <cell r="W88">
            <v>0.20258262046216285</v>
          </cell>
          <cell r="X88">
            <v>0.1946578856739689</v>
          </cell>
          <cell r="Y88">
            <v>0.17954146638600815</v>
          </cell>
        </row>
        <row r="91">
          <cell r="A91" t="str">
            <v>Sum</v>
          </cell>
          <cell r="B91">
            <v>4</v>
          </cell>
          <cell r="C91">
            <v>3.9999999999999996</v>
          </cell>
          <cell r="D91">
            <v>4</v>
          </cell>
          <cell r="E91">
            <v>3.9999999999999996</v>
          </cell>
          <cell r="F91">
            <v>4</v>
          </cell>
          <cell r="G91">
            <v>4</v>
          </cell>
          <cell r="H91">
            <v>4</v>
          </cell>
          <cell r="I91">
            <v>3.9999999999999996</v>
          </cell>
          <cell r="J91">
            <v>3.9999999999999996</v>
          </cell>
          <cell r="K91">
            <v>3.9999999999999996</v>
          </cell>
          <cell r="L91">
            <v>4</v>
          </cell>
          <cell r="M91">
            <v>3.999999999999999</v>
          </cell>
          <cell r="N91">
            <v>4</v>
          </cell>
          <cell r="O91">
            <v>3.9999999999999996</v>
          </cell>
          <cell r="P91">
            <v>3.999999999999999</v>
          </cell>
          <cell r="Q91">
            <v>4.000000000000001</v>
          </cell>
          <cell r="R91">
            <v>3.9999999999999996</v>
          </cell>
          <cell r="S91">
            <v>4</v>
          </cell>
          <cell r="T91">
            <v>4</v>
          </cell>
          <cell r="U91">
            <v>3.999999999999999</v>
          </cell>
          <cell r="V91">
            <v>4</v>
          </cell>
          <cell r="W91">
            <v>4</v>
          </cell>
          <cell r="X91">
            <v>4</v>
          </cell>
          <cell r="Y91">
            <v>4.000000000000001</v>
          </cell>
        </row>
        <row r="97">
          <cell r="A97" t="str">
            <v>Mg#</v>
          </cell>
          <cell r="B97">
            <v>80.1612141991291</v>
          </cell>
          <cell r="C97">
            <v>83.25261017275855</v>
          </cell>
          <cell r="D97">
            <v>82.3033638734814</v>
          </cell>
          <cell r="E97">
            <v>84.40349826017513</v>
          </cell>
          <cell r="F97">
            <v>82.77138072563551</v>
          </cell>
          <cell r="G97">
            <v>86.12597609640012</v>
          </cell>
          <cell r="H97">
            <v>85.68423282423154</v>
          </cell>
          <cell r="I97">
            <v>85.77281413091174</v>
          </cell>
          <cell r="J97">
            <v>79.62328665299776</v>
          </cell>
          <cell r="K97">
            <v>75.63826690202562</v>
          </cell>
          <cell r="L97">
            <v>76.83498220473894</v>
          </cell>
          <cell r="M97">
            <v>85.26977549345331</v>
          </cell>
          <cell r="N97">
            <v>85.32095186160973</v>
          </cell>
          <cell r="O97">
            <v>83.81679281158442</v>
          </cell>
          <cell r="P97">
            <v>84.2537275866428</v>
          </cell>
          <cell r="Q97">
            <v>73.39156921644508</v>
          </cell>
          <cell r="R97">
            <v>73.28642589863057</v>
          </cell>
          <cell r="S97">
            <v>84.41362676267062</v>
          </cell>
          <cell r="T97">
            <v>85.44801168215587</v>
          </cell>
          <cell r="U97">
            <v>85.15687344935692</v>
          </cell>
          <cell r="V97">
            <v>83.85130195752832</v>
          </cell>
          <cell r="W97">
            <v>82.89674479637718</v>
          </cell>
          <cell r="X97">
            <v>83.48942644341386</v>
          </cell>
          <cell r="Y97">
            <v>84.35277169847085</v>
          </cell>
        </row>
        <row r="98">
          <cell r="A98" t="str">
            <v>Wo</v>
          </cell>
          <cell r="B98">
            <v>43.54418918829899</v>
          </cell>
          <cell r="C98">
            <v>43.70814110065138</v>
          </cell>
          <cell r="D98">
            <v>42.97714413737927</v>
          </cell>
          <cell r="E98">
            <v>40.03822710822413</v>
          </cell>
          <cell r="F98">
            <v>42.69169894421301</v>
          </cell>
          <cell r="G98">
            <v>43.85378376190135</v>
          </cell>
          <cell r="H98">
            <v>42.8476640144473</v>
          </cell>
          <cell r="I98">
            <v>42.10694274797915</v>
          </cell>
          <cell r="J98">
            <v>40.90322541241718</v>
          </cell>
          <cell r="K98">
            <v>38.576399237908355</v>
          </cell>
          <cell r="L98">
            <v>37.867693548708885</v>
          </cell>
          <cell r="M98">
            <v>45.59802527753766</v>
          </cell>
          <cell r="N98">
            <v>45.251241041234806</v>
          </cell>
          <cell r="O98">
            <v>45.38114577519521</v>
          </cell>
          <cell r="P98">
            <v>45.4660959045665</v>
          </cell>
          <cell r="Q98">
            <v>42.53367486179691</v>
          </cell>
          <cell r="R98">
            <v>41.62848108014392</v>
          </cell>
          <cell r="S98">
            <v>44.77841642794178</v>
          </cell>
          <cell r="T98">
            <v>45.00479808255415</v>
          </cell>
          <cell r="U98">
            <v>45.511850564710905</v>
          </cell>
          <cell r="V98">
            <v>44.99566283324339</v>
          </cell>
          <cell r="W98">
            <v>40.45463157554499</v>
          </cell>
          <cell r="X98">
            <v>40.99324000355248</v>
          </cell>
          <cell r="Y98">
            <v>42.43904732499865</v>
          </cell>
        </row>
        <row r="99">
          <cell r="A99" t="str">
            <v>En</v>
          </cell>
          <cell r="B99">
            <v>45.255663432622725</v>
          </cell>
          <cell r="C99">
            <v>46.864441848474</v>
          </cell>
          <cell r="D99">
            <v>46.93172855166357</v>
          </cell>
          <cell r="E99">
            <v>50.60983393948021</v>
          </cell>
          <cell r="F99">
            <v>47.43487205427884</v>
          </cell>
          <cell r="G99">
            <v>48.35647677625796</v>
          </cell>
          <cell r="H99">
            <v>48.97054063034805</v>
          </cell>
          <cell r="I99">
            <v>49.65650439147817</v>
          </cell>
          <cell r="J99">
            <v>47.05479423254701</v>
          </cell>
          <cell r="K99">
            <v>46.45974708526552</v>
          </cell>
          <cell r="L99">
            <v>47.7393466052434</v>
          </cell>
          <cell r="M99">
            <v>46.388441709848856</v>
          </cell>
          <cell r="N99">
            <v>46.712162276036786</v>
          </cell>
          <cell r="O99">
            <v>45.77977188166595</v>
          </cell>
          <cell r="P99">
            <v>45.94684699892758</v>
          </cell>
          <cell r="Q99">
            <v>42.1754377899517</v>
          </cell>
          <cell r="R99">
            <v>42.77839995910545</v>
          </cell>
          <cell r="S99">
            <v>46.61454144895346</v>
          </cell>
          <cell r="T99">
            <v>46.99230655904433</v>
          </cell>
          <cell r="U99">
            <v>46.40040445950563</v>
          </cell>
          <cell r="V99">
            <v>46.121852847434056</v>
          </cell>
          <cell r="W99">
            <v>49.36117210088303</v>
          </cell>
          <cell r="X99">
            <v>49.264405483875805</v>
          </cell>
          <cell r="Y99">
            <v>48.55425899740874</v>
          </cell>
        </row>
        <row r="100">
          <cell r="A100" t="str">
            <v>Fs</v>
          </cell>
          <cell r="B100">
            <v>11.20014737907827</v>
          </cell>
          <cell r="C100">
            <v>9.427417050874626</v>
          </cell>
          <cell r="D100">
            <v>10.091127310957166</v>
          </cell>
          <cell r="E100">
            <v>9.351938952295658</v>
          </cell>
          <cell r="F100">
            <v>9.87342900150815</v>
          </cell>
          <cell r="G100">
            <v>7.789739461840688</v>
          </cell>
          <cell r="H100">
            <v>8.181795355204663</v>
          </cell>
          <cell r="I100">
            <v>8.236552860542682</v>
          </cell>
          <cell r="J100">
            <v>12.041980355035822</v>
          </cell>
          <cell r="K100">
            <v>14.963853676826123</v>
          </cell>
          <cell r="L100">
            <v>14.392959846047722</v>
          </cell>
          <cell r="M100">
            <v>8.013533012613486</v>
          </cell>
          <cell r="N100">
            <v>8.036596682728403</v>
          </cell>
          <cell r="O100">
            <v>8.83908234313883</v>
          </cell>
          <cell r="P100">
            <v>8.58705709650592</v>
          </cell>
          <cell r="Q100">
            <v>15.290887348251388</v>
          </cell>
          <cell r="R100">
            <v>15.593118960750626</v>
          </cell>
          <cell r="S100">
            <v>8.60704212310476</v>
          </cell>
          <cell r="T100">
            <v>8.002895358401517</v>
          </cell>
          <cell r="U100">
            <v>8.087744975783476</v>
          </cell>
          <cell r="V100">
            <v>8.882484319322542</v>
          </cell>
          <cell r="W100">
            <v>10.184196323571975</v>
          </cell>
          <cell r="X100">
            <v>9.742354512571717</v>
          </cell>
          <cell r="Y100">
            <v>9.006693677592613</v>
          </cell>
        </row>
        <row r="101">
          <cell r="A101" t="str">
            <v>Sum</v>
          </cell>
          <cell r="B101">
            <v>99.99999999999999</v>
          </cell>
          <cell r="C101">
            <v>100</v>
          </cell>
          <cell r="D101">
            <v>100</v>
          </cell>
          <cell r="E101">
            <v>100</v>
          </cell>
          <cell r="F101">
            <v>100</v>
          </cell>
          <cell r="G101">
            <v>99.99999999999999</v>
          </cell>
          <cell r="H101">
            <v>100</v>
          </cell>
          <cell r="I101">
            <v>100.00000000000001</v>
          </cell>
          <cell r="J101">
            <v>100.00000000000001</v>
          </cell>
          <cell r="K101">
            <v>100</v>
          </cell>
          <cell r="L101">
            <v>100</v>
          </cell>
          <cell r="M101">
            <v>100</v>
          </cell>
          <cell r="N101">
            <v>100</v>
          </cell>
          <cell r="O101">
            <v>99.99999999999999</v>
          </cell>
          <cell r="P101">
            <v>100</v>
          </cell>
          <cell r="Q101">
            <v>100</v>
          </cell>
          <cell r="R101">
            <v>100</v>
          </cell>
          <cell r="S101">
            <v>100</v>
          </cell>
          <cell r="T101">
            <v>100</v>
          </cell>
          <cell r="U101">
            <v>100.00000000000001</v>
          </cell>
          <cell r="V101">
            <v>99.99999999999999</v>
          </cell>
          <cell r="W101">
            <v>100</v>
          </cell>
          <cell r="X101">
            <v>100</v>
          </cell>
          <cell r="Y101">
            <v>100</v>
          </cell>
        </row>
      </sheetData>
      <sheetData sheetId="8">
        <row r="5">
          <cell r="A5" t="str">
            <v>1235-R11</v>
          </cell>
        </row>
        <row r="8">
          <cell r="B8" t="str">
            <v>cpx</v>
          </cell>
          <cell r="D8" t="str">
            <v>cpx</v>
          </cell>
          <cell r="F8" t="str">
            <v>cpx</v>
          </cell>
          <cell r="G8" t="str">
            <v>cpx </v>
          </cell>
          <cell r="I8" t="str">
            <v>cpx</v>
          </cell>
          <cell r="K8" t="str">
            <v>cpx</v>
          </cell>
        </row>
        <row r="9">
          <cell r="B9" t="str">
            <v>rim</v>
          </cell>
          <cell r="C9" t="str">
            <v>core</v>
          </cell>
          <cell r="D9" t="str">
            <v>rim</v>
          </cell>
          <cell r="E9" t="str">
            <v>core</v>
          </cell>
          <cell r="G9" t="str">
            <v>rim</v>
          </cell>
          <cell r="H9" t="str">
            <v>core</v>
          </cell>
          <cell r="K9" t="str">
            <v>rim</v>
          </cell>
          <cell r="L9" t="str">
            <v>core</v>
          </cell>
        </row>
        <row r="12">
          <cell r="A12" t="str">
            <v>Na2O</v>
          </cell>
          <cell r="B12">
            <v>0.263</v>
          </cell>
          <cell r="C12">
            <v>0.205</v>
          </cell>
          <cell r="D12">
            <v>0.133</v>
          </cell>
          <cell r="E12">
            <v>0.173</v>
          </cell>
          <cell r="F12">
            <v>0.213</v>
          </cell>
          <cell r="G12">
            <v>0.22</v>
          </cell>
          <cell r="H12">
            <v>0.128</v>
          </cell>
          <cell r="I12">
            <v>0.15</v>
          </cell>
          <cell r="J12">
            <v>0.186</v>
          </cell>
          <cell r="K12">
            <v>0.233</v>
          </cell>
          <cell r="L12">
            <v>0.216</v>
          </cell>
        </row>
        <row r="13">
          <cell r="A13" t="str">
            <v>MgO</v>
          </cell>
          <cell r="B13">
            <v>15.337</v>
          </cell>
          <cell r="C13">
            <v>16.296</v>
          </cell>
          <cell r="D13">
            <v>18.975</v>
          </cell>
          <cell r="E13">
            <v>18.904</v>
          </cell>
          <cell r="F13">
            <v>16.886</v>
          </cell>
          <cell r="G13">
            <v>15.332</v>
          </cell>
          <cell r="H13">
            <v>19.34</v>
          </cell>
          <cell r="I13">
            <v>18.988</v>
          </cell>
          <cell r="J13">
            <v>16.607</v>
          </cell>
          <cell r="K13">
            <v>16.393</v>
          </cell>
          <cell r="L13">
            <v>17.186</v>
          </cell>
        </row>
        <row r="14">
          <cell r="A14" t="str">
            <v>Al2O3</v>
          </cell>
          <cell r="B14">
            <v>3.987</v>
          </cell>
          <cell r="C14">
            <v>3.951</v>
          </cell>
          <cell r="D14">
            <v>1.865</v>
          </cell>
          <cell r="E14">
            <v>2.432</v>
          </cell>
          <cell r="F14">
            <v>4.837</v>
          </cell>
          <cell r="G14">
            <v>3.618</v>
          </cell>
          <cell r="H14">
            <v>2.241</v>
          </cell>
          <cell r="I14">
            <v>2.991</v>
          </cell>
          <cell r="J14">
            <v>3.62</v>
          </cell>
          <cell r="K14">
            <v>4.072</v>
          </cell>
          <cell r="L14">
            <v>4.703</v>
          </cell>
        </row>
        <row r="15">
          <cell r="A15" t="str">
            <v>SiO2</v>
          </cell>
          <cell r="B15">
            <v>49.732</v>
          </cell>
          <cell r="C15">
            <v>50.355</v>
          </cell>
          <cell r="D15">
            <v>52.821</v>
          </cell>
          <cell r="E15">
            <v>52.8</v>
          </cell>
          <cell r="F15">
            <v>50.648</v>
          </cell>
          <cell r="G15">
            <v>49.604</v>
          </cell>
          <cell r="H15">
            <v>53.123</v>
          </cell>
          <cell r="I15">
            <v>52.44</v>
          </cell>
          <cell r="J15">
            <v>51.086</v>
          </cell>
          <cell r="K15">
            <v>50.583</v>
          </cell>
          <cell r="L15">
            <v>50.915</v>
          </cell>
        </row>
        <row r="16">
          <cell r="A16" t="str">
            <v>K2O</v>
          </cell>
          <cell r="B16">
            <v>0.01</v>
          </cell>
          <cell r="C16">
            <v>0.005</v>
          </cell>
          <cell r="D16">
            <v>0.007</v>
          </cell>
          <cell r="E16">
            <v>0.001</v>
          </cell>
          <cell r="F16">
            <v>0</v>
          </cell>
          <cell r="G16">
            <v>0.007</v>
          </cell>
          <cell r="H16">
            <v>0</v>
          </cell>
          <cell r="I16">
            <v>0</v>
          </cell>
          <cell r="J16">
            <v>0.002</v>
          </cell>
          <cell r="K16">
            <v>0</v>
          </cell>
          <cell r="L16">
            <v>0.005</v>
          </cell>
        </row>
        <row r="17">
          <cell r="A17" t="str">
            <v>CaO</v>
          </cell>
          <cell r="B17">
            <v>21.104</v>
          </cell>
          <cell r="C17">
            <v>21.995</v>
          </cell>
          <cell r="D17">
            <v>20.646</v>
          </cell>
          <cell r="E17">
            <v>21.528</v>
          </cell>
          <cell r="F17">
            <v>21.763</v>
          </cell>
          <cell r="G17">
            <v>20.288</v>
          </cell>
          <cell r="H17">
            <v>20.918</v>
          </cell>
          <cell r="I17">
            <v>20.119</v>
          </cell>
          <cell r="J17">
            <v>21.529</v>
          </cell>
          <cell r="K17">
            <v>21.992</v>
          </cell>
          <cell r="L17">
            <v>22.287</v>
          </cell>
        </row>
        <row r="18">
          <cell r="A18" t="str">
            <v>TiO2</v>
          </cell>
          <cell r="B18">
            <v>0.777</v>
          </cell>
          <cell r="C18">
            <v>0.737</v>
          </cell>
          <cell r="D18">
            <v>0.26</v>
          </cell>
          <cell r="E18">
            <v>0.178</v>
          </cell>
          <cell r="F18">
            <v>0.6</v>
          </cell>
          <cell r="G18">
            <v>0.769</v>
          </cell>
          <cell r="H18">
            <v>0.232</v>
          </cell>
          <cell r="I18">
            <v>0.344</v>
          </cell>
          <cell r="J18">
            <v>0.632</v>
          </cell>
          <cell r="K18">
            <v>0.545</v>
          </cell>
          <cell r="L18">
            <v>0.41</v>
          </cell>
        </row>
        <row r="20">
          <cell r="A20" t="str">
            <v>MnO</v>
          </cell>
          <cell r="B20">
            <v>0.24</v>
          </cell>
          <cell r="C20">
            <v>0.222</v>
          </cell>
          <cell r="D20">
            <v>0.192</v>
          </cell>
          <cell r="E20">
            <v>0.181</v>
          </cell>
          <cell r="F20">
            <v>0.185</v>
          </cell>
          <cell r="G20">
            <v>0.284</v>
          </cell>
          <cell r="H20">
            <v>0.155</v>
          </cell>
          <cell r="I20">
            <v>0.212</v>
          </cell>
          <cell r="J20">
            <v>0.21</v>
          </cell>
          <cell r="K20">
            <v>0.234</v>
          </cell>
          <cell r="L20">
            <v>0.176</v>
          </cell>
        </row>
        <row r="21">
          <cell r="A21" t="str">
            <v>FeO</v>
          </cell>
          <cell r="B21">
            <v>8.174</v>
          </cell>
          <cell r="C21">
            <v>6.363</v>
          </cell>
          <cell r="D21">
            <v>5.08</v>
          </cell>
          <cell r="E21">
            <v>4.115</v>
          </cell>
          <cell r="F21">
            <v>4.658</v>
          </cell>
          <cell r="G21">
            <v>9.088</v>
          </cell>
          <cell r="H21">
            <v>4.489</v>
          </cell>
          <cell r="I21">
            <v>4.831</v>
          </cell>
          <cell r="J21">
            <v>6.161</v>
          </cell>
          <cell r="K21">
            <v>5.834</v>
          </cell>
          <cell r="L21">
            <v>4.229</v>
          </cell>
        </row>
        <row r="23">
          <cell r="A23" t="str">
            <v>Total</v>
          </cell>
          <cell r="B23">
            <v>99.724</v>
          </cell>
          <cell r="C23">
            <v>100.218</v>
          </cell>
          <cell r="D23">
            <v>100.062</v>
          </cell>
          <cell r="E23">
            <v>101.003</v>
          </cell>
          <cell r="F23">
            <v>100.091</v>
          </cell>
          <cell r="G23">
            <v>99.284</v>
          </cell>
          <cell r="H23">
            <v>100.824</v>
          </cell>
          <cell r="I23">
            <v>100.418</v>
          </cell>
          <cell r="J23">
            <v>100.117</v>
          </cell>
          <cell r="K23">
            <v>99.978</v>
          </cell>
          <cell r="L23">
            <v>100.481</v>
          </cell>
        </row>
        <row r="79">
          <cell r="A79" t="str">
            <v>Na</v>
          </cell>
          <cell r="B79">
            <v>0.018863745734067936</v>
          </cell>
          <cell r="C79">
            <v>0.01453178165405749</v>
          </cell>
          <cell r="D79">
            <v>0.00934644675088287</v>
          </cell>
          <cell r="E79">
            <v>0.012030802354724911</v>
          </cell>
          <cell r="F79">
            <v>0.015018718536390854</v>
          </cell>
          <cell r="G79">
            <v>0.01589065791647851</v>
          </cell>
          <cell r="H79">
            <v>0.008905607018523866</v>
          </cell>
          <cell r="I79">
            <v>0.010493122346411638</v>
          </cell>
          <cell r="J79">
            <v>0.013185005319652032</v>
          </cell>
          <cell r="K79">
            <v>0.016519133558159566</v>
          </cell>
          <cell r="L79">
            <v>0.01513894826665957</v>
          </cell>
        </row>
        <row r="80">
          <cell r="A80" t="str">
            <v>Mg</v>
          </cell>
          <cell r="B80">
            <v>0.8458128744163713</v>
          </cell>
          <cell r="C80">
            <v>0.8881937383919917</v>
          </cell>
          <cell r="D80">
            <v>1.0252702790577117</v>
          </cell>
          <cell r="E80">
            <v>1.0107968645021337</v>
          </cell>
          <cell r="F80">
            <v>0.9154650067604404</v>
          </cell>
          <cell r="G80">
            <v>0.8514902839298109</v>
          </cell>
          <cell r="H80">
            <v>1.0345981927600016</v>
          </cell>
          <cell r="I80">
            <v>1.021302485989401</v>
          </cell>
          <cell r="J80">
            <v>0.9051493402973124</v>
          </cell>
          <cell r="K80">
            <v>0.8936171000913852</v>
          </cell>
          <cell r="L80">
            <v>0.9261438552459121</v>
          </cell>
        </row>
        <row r="81">
          <cell r="A81" t="str">
            <v>Al</v>
          </cell>
          <cell r="B81">
            <v>0.1738310232405758</v>
          </cell>
          <cell r="C81">
            <v>0.17024756065130942</v>
          </cell>
          <cell r="D81">
            <v>0.07966775823270182</v>
          </cell>
          <cell r="E81">
            <v>0.10280658311502279</v>
          </cell>
          <cell r="F81">
            <v>0.2073185810834953</v>
          </cell>
          <cell r="G81">
            <v>0.15885344065911344</v>
          </cell>
          <cell r="H81">
            <v>0.09477728841556973</v>
          </cell>
          <cell r="I81">
            <v>0.12718583809852985</v>
          </cell>
          <cell r="J81">
            <v>0.1559857053882826</v>
          </cell>
          <cell r="K81">
            <v>0.17548822381392476</v>
          </cell>
          <cell r="L81">
            <v>0.20036681650795737</v>
          </cell>
        </row>
        <row r="82">
          <cell r="A82" t="str">
            <v>Si</v>
          </cell>
          <cell r="B82">
            <v>1.8397603433312246</v>
          </cell>
          <cell r="C82">
            <v>1.841029493063998</v>
          </cell>
          <cell r="D82">
            <v>1.914496853355846</v>
          </cell>
          <cell r="E82">
            <v>1.893806288926808</v>
          </cell>
          <cell r="F82">
            <v>1.8419113254430441</v>
          </cell>
          <cell r="G82">
            <v>1.8479449921876892</v>
          </cell>
          <cell r="H82">
            <v>1.9062914191917413</v>
          </cell>
          <cell r="I82">
            <v>1.892035598918426</v>
          </cell>
          <cell r="J82">
            <v>1.867765748895931</v>
          </cell>
          <cell r="K82">
            <v>1.8496479243036814</v>
          </cell>
          <cell r="L82">
            <v>1.8405212868538634</v>
          </cell>
        </row>
        <row r="83">
          <cell r="A83" t="str">
            <v>K</v>
          </cell>
          <cell r="B83">
            <v>0.0004719368275497125</v>
          </cell>
          <cell r="C83">
            <v>0.00023320974305519938</v>
          </cell>
          <cell r="D83">
            <v>0.0003236716177389163</v>
          </cell>
          <cell r="E83">
            <v>4.57572770596983E-05</v>
          </cell>
          <cell r="F83">
            <v>0</v>
          </cell>
          <cell r="G83">
            <v>0.0003326817069515414</v>
          </cell>
          <cell r="H83">
            <v>0</v>
          </cell>
          <cell r="I83">
            <v>0</v>
          </cell>
          <cell r="J83">
            <v>9.328440465321157E-05</v>
          </cell>
          <cell r="K83">
            <v>0</v>
          </cell>
          <cell r="L83">
            <v>0.00023058106537766738</v>
          </cell>
        </row>
        <row r="84">
          <cell r="A84" t="str">
            <v>Ca</v>
          </cell>
          <cell r="B84">
            <v>0.8364649621356023</v>
          </cell>
          <cell r="C84">
            <v>0.8615882336926255</v>
          </cell>
          <cell r="D84">
            <v>0.8017548733349869</v>
          </cell>
          <cell r="E84">
            <v>0.8272998852728226</v>
          </cell>
          <cell r="F84">
            <v>0.8479745678883873</v>
          </cell>
          <cell r="G84">
            <v>0.809784060950996</v>
          </cell>
          <cell r="H84">
            <v>0.804237845800633</v>
          </cell>
          <cell r="I84">
            <v>0.7777332357250797</v>
          </cell>
          <cell r="J84">
            <v>0.8433386671442183</v>
          </cell>
          <cell r="K84">
            <v>0.8616023218393345</v>
          </cell>
          <cell r="L84">
            <v>0.8631859388345328</v>
          </cell>
        </row>
        <row r="85">
          <cell r="A85" t="str">
            <v>Ti</v>
          </cell>
          <cell r="B85">
            <v>0.021615590105181246</v>
          </cell>
          <cell r="C85">
            <v>0.02026312309218901</v>
          </cell>
          <cell r="D85">
            <v>0.007086668781704473</v>
          </cell>
          <cell r="E85">
            <v>0.004801118037097746</v>
          </cell>
          <cell r="F85">
            <v>0.016408860290024918</v>
          </cell>
          <cell r="G85">
            <v>0.021543657178382157</v>
          </cell>
          <cell r="H85">
            <v>0.006260592465435737</v>
          </cell>
          <cell r="I85">
            <v>0.009333527516908545</v>
          </cell>
          <cell r="J85">
            <v>0.01737634118851346</v>
          </cell>
          <cell r="K85">
            <v>0.014986552443534506</v>
          </cell>
          <cell r="L85">
            <v>0.01114550375483618</v>
          </cell>
        </row>
        <row r="87">
          <cell r="A87" t="str">
            <v>Mn</v>
          </cell>
          <cell r="B87">
            <v>0.0075200773765950355</v>
          </cell>
          <cell r="C87">
            <v>0.006874749201994602</v>
          </cell>
          <cell r="D87">
            <v>0.00589433759027649</v>
          </cell>
          <cell r="E87">
            <v>0.005498774955486645</v>
          </cell>
          <cell r="F87">
            <v>0.0056985437303410935</v>
          </cell>
          <cell r="G87">
            <v>0.008961411493306674</v>
          </cell>
          <cell r="H87">
            <v>0.00471111968500483</v>
          </cell>
          <cell r="I87">
            <v>0.0064787052278032975</v>
          </cell>
          <cell r="J87">
            <v>0.006503176511790405</v>
          </cell>
          <cell r="K87">
            <v>0.007247464270070114</v>
          </cell>
          <cell r="L87">
            <v>0.005388817845085099</v>
          </cell>
        </row>
        <row r="88">
          <cell r="A88" t="str">
            <v>Fe2</v>
          </cell>
          <cell r="B88">
            <v>0.2528808575989553</v>
          </cell>
          <cell r="C88">
            <v>0.19455216266965883</v>
          </cell>
          <cell r="D88">
            <v>0.15398121573944812</v>
          </cell>
          <cell r="E88">
            <v>0.12343191456845179</v>
          </cell>
          <cell r="F88">
            <v>0.14166478145011013</v>
          </cell>
          <cell r="G88">
            <v>0.2831370174885501</v>
          </cell>
          <cell r="H88">
            <v>0.13471386597382692</v>
          </cell>
          <cell r="I88">
            <v>0.14576714640076133</v>
          </cell>
          <cell r="J88">
            <v>0.18837692823502095</v>
          </cell>
          <cell r="K88">
            <v>0.17840495207039334</v>
          </cell>
          <cell r="L88">
            <v>0.12784648020098027</v>
          </cell>
        </row>
        <row r="91">
          <cell r="A91" t="str">
            <v>Sum</v>
          </cell>
          <cell r="B91">
            <v>4</v>
          </cell>
          <cell r="C91">
            <v>3.9999999999999996</v>
          </cell>
          <cell r="D91">
            <v>3.999999999999999</v>
          </cell>
          <cell r="E91">
            <v>4</v>
          </cell>
          <cell r="F91">
            <v>4</v>
          </cell>
          <cell r="G91">
            <v>4</v>
          </cell>
          <cell r="H91">
            <v>4</v>
          </cell>
          <cell r="I91">
            <v>4</v>
          </cell>
          <cell r="J91">
            <v>4</v>
          </cell>
          <cell r="K91">
            <v>3.999999999999999</v>
          </cell>
          <cell r="L91">
            <v>3.9999999999999996</v>
          </cell>
        </row>
        <row r="97">
          <cell r="A97" t="str">
            <v>Mg#</v>
          </cell>
          <cell r="B97">
            <v>76.9834986557084</v>
          </cell>
          <cell r="C97">
            <v>82.03159554989799</v>
          </cell>
          <cell r="D97">
            <v>86.9424616870268</v>
          </cell>
          <cell r="E97">
            <v>89.11754693179319</v>
          </cell>
          <cell r="F97">
            <v>86.5991117618668</v>
          </cell>
          <cell r="G97">
            <v>75.04581309346163</v>
          </cell>
          <cell r="H97">
            <v>88.47922032723243</v>
          </cell>
          <cell r="I97">
            <v>87.50998720597076</v>
          </cell>
          <cell r="J97">
            <v>82.77344279183622</v>
          </cell>
          <cell r="K97">
            <v>83.35808934987558</v>
          </cell>
          <cell r="L97">
            <v>87.87024169943898</v>
          </cell>
        </row>
        <row r="98">
          <cell r="A98" t="str">
            <v>Wo</v>
          </cell>
          <cell r="B98">
            <v>43.2246184596561</v>
          </cell>
          <cell r="C98">
            <v>44.31276591260959</v>
          </cell>
          <cell r="D98">
            <v>40.472099748520556</v>
          </cell>
          <cell r="E98">
            <v>42.176283238244125</v>
          </cell>
          <cell r="F98">
            <v>44.51066237782249</v>
          </cell>
          <cell r="G98">
            <v>41.64674598302265</v>
          </cell>
          <cell r="H98">
            <v>40.75082388100765</v>
          </cell>
          <cell r="I98">
            <v>39.99033775998082</v>
          </cell>
          <cell r="J98">
            <v>43.54142881158815</v>
          </cell>
          <cell r="K98">
            <v>44.558929512068644</v>
          </cell>
          <cell r="L98">
            <v>45.023817080047195</v>
          </cell>
        </row>
        <row r="99">
          <cell r="A99" t="str">
            <v>En</v>
          </cell>
          <cell r="B99">
            <v>43.70767508488396</v>
          </cell>
          <cell r="C99">
            <v>45.681126639493016</v>
          </cell>
          <cell r="D99">
            <v>51.75502186923405</v>
          </cell>
          <cell r="E99">
            <v>51.53107792286495</v>
          </cell>
          <cell r="F99">
            <v>48.053273503349104</v>
          </cell>
          <cell r="G99">
            <v>43.79167394353372</v>
          </cell>
          <cell r="H99">
            <v>52.42320908039322</v>
          </cell>
          <cell r="I99">
            <v>52.51444774858705</v>
          </cell>
          <cell r="J99">
            <v>46.732703123728214</v>
          </cell>
          <cell r="K99">
            <v>46.214617073857326</v>
          </cell>
          <cell r="L99">
            <v>48.307704808888225</v>
          </cell>
        </row>
        <row r="100">
          <cell r="A100" t="str">
            <v>Fs</v>
          </cell>
          <cell r="B100">
            <v>13.067706455459946</v>
          </cell>
          <cell r="C100">
            <v>10.006107447897387</v>
          </cell>
          <cell r="D100">
            <v>7.772878382245387</v>
          </cell>
          <cell r="E100">
            <v>6.29263883889093</v>
          </cell>
          <cell r="F100">
            <v>7.436064118828409</v>
          </cell>
          <cell r="G100">
            <v>14.56158007344363</v>
          </cell>
          <cell r="H100">
            <v>6.825967038599129</v>
          </cell>
          <cell r="I100">
            <v>7.495214491432131</v>
          </cell>
          <cell r="J100">
            <v>9.725868064683635</v>
          </cell>
          <cell r="K100">
            <v>9.226453414074031</v>
          </cell>
          <cell r="L100">
            <v>6.66847811106458</v>
          </cell>
        </row>
        <row r="101">
          <cell r="A101" t="str">
            <v>Sum</v>
          </cell>
          <cell r="B101">
            <v>100</v>
          </cell>
          <cell r="C101">
            <v>100</v>
          </cell>
          <cell r="D101">
            <v>99.99999999999999</v>
          </cell>
          <cell r="E101">
            <v>100</v>
          </cell>
          <cell r="F101">
            <v>100.00000000000001</v>
          </cell>
          <cell r="G101">
            <v>100</v>
          </cell>
          <cell r="H101">
            <v>100</v>
          </cell>
          <cell r="I101">
            <v>100</v>
          </cell>
          <cell r="J101">
            <v>100</v>
          </cell>
          <cell r="K101">
            <v>100</v>
          </cell>
          <cell r="L101">
            <v>100</v>
          </cell>
        </row>
      </sheetData>
      <sheetData sheetId="9">
        <row r="8">
          <cell r="B8" t="str">
            <v>cpx</v>
          </cell>
          <cell r="S8" t="str">
            <v>cpx</v>
          </cell>
        </row>
        <row r="9">
          <cell r="E9" t="str">
            <v>rim</v>
          </cell>
          <cell r="J9" t="str">
            <v>rim</v>
          </cell>
          <cell r="X9" t="str">
            <v>core</v>
          </cell>
        </row>
        <row r="12">
          <cell r="A12" t="str">
            <v>Na2O</v>
          </cell>
          <cell r="B12">
            <v>0.248</v>
          </cell>
          <cell r="C12">
            <v>0.137</v>
          </cell>
          <cell r="D12">
            <v>0.164</v>
          </cell>
          <cell r="E12">
            <v>0.143</v>
          </cell>
          <cell r="F12">
            <v>0.208</v>
          </cell>
          <cell r="G12">
            <v>0.185</v>
          </cell>
          <cell r="H12">
            <v>0.146</v>
          </cell>
          <cell r="I12">
            <v>0.274</v>
          </cell>
          <cell r="J12">
            <v>0.163</v>
          </cell>
          <cell r="K12">
            <v>0.194</v>
          </cell>
          <cell r="L12">
            <v>0.208</v>
          </cell>
          <cell r="M12">
            <v>0.198</v>
          </cell>
          <cell r="N12">
            <v>0.651</v>
          </cell>
          <cell r="O12">
            <v>0.154</v>
          </cell>
          <cell r="P12">
            <v>0.096</v>
          </cell>
          <cell r="Q12">
            <v>0.148</v>
          </cell>
          <cell r="R12">
            <v>0.191</v>
          </cell>
          <cell r="S12">
            <v>0.164</v>
          </cell>
          <cell r="T12">
            <v>0.198</v>
          </cell>
          <cell r="U12">
            <v>0.218</v>
          </cell>
          <cell r="V12">
            <v>0.142</v>
          </cell>
          <cell r="W12">
            <v>0.218</v>
          </cell>
          <cell r="X12">
            <v>0.24</v>
          </cell>
        </row>
        <row r="13">
          <cell r="A13" t="str">
            <v>MgO</v>
          </cell>
          <cell r="B13">
            <v>15.15</v>
          </cell>
          <cell r="C13">
            <v>18.562</v>
          </cell>
          <cell r="D13">
            <v>17.154</v>
          </cell>
          <cell r="E13">
            <v>18.056</v>
          </cell>
          <cell r="F13">
            <v>16.481</v>
          </cell>
          <cell r="G13">
            <v>16.433</v>
          </cell>
          <cell r="H13">
            <v>18.378</v>
          </cell>
          <cell r="I13">
            <v>15.266</v>
          </cell>
          <cell r="J13">
            <v>17.826</v>
          </cell>
          <cell r="K13">
            <v>16.771</v>
          </cell>
          <cell r="L13">
            <v>16.594</v>
          </cell>
          <cell r="M13">
            <v>16.458</v>
          </cell>
          <cell r="N13">
            <v>14.591</v>
          </cell>
          <cell r="O13">
            <v>17.736</v>
          </cell>
          <cell r="P13">
            <v>18.444</v>
          </cell>
          <cell r="Q13">
            <v>18.274</v>
          </cell>
          <cell r="R13">
            <v>16.594</v>
          </cell>
          <cell r="S13">
            <v>16.756</v>
          </cell>
          <cell r="T13">
            <v>16.886</v>
          </cell>
          <cell r="U13">
            <v>16.209</v>
          </cell>
          <cell r="V13">
            <v>18.222</v>
          </cell>
          <cell r="W13">
            <v>16.042</v>
          </cell>
          <cell r="X13">
            <v>15.331</v>
          </cell>
        </row>
        <row r="14">
          <cell r="A14" t="str">
            <v>Al2O3</v>
          </cell>
          <cell r="B14">
            <v>3.921</v>
          </cell>
          <cell r="C14">
            <v>2.146</v>
          </cell>
          <cell r="D14">
            <v>3.407</v>
          </cell>
          <cell r="E14">
            <v>1.984</v>
          </cell>
          <cell r="F14">
            <v>4.593</v>
          </cell>
          <cell r="G14">
            <v>5.544</v>
          </cell>
          <cell r="H14">
            <v>1.916</v>
          </cell>
          <cell r="I14">
            <v>5.132</v>
          </cell>
          <cell r="J14">
            <v>2.216</v>
          </cell>
          <cell r="K14">
            <v>3.596</v>
          </cell>
          <cell r="L14">
            <v>3.701</v>
          </cell>
          <cell r="M14">
            <v>3.17</v>
          </cell>
          <cell r="N14">
            <v>6.84</v>
          </cell>
          <cell r="O14">
            <v>3.017</v>
          </cell>
          <cell r="P14">
            <v>2.162</v>
          </cell>
          <cell r="Q14">
            <v>3.15</v>
          </cell>
          <cell r="R14">
            <v>3.751</v>
          </cell>
          <cell r="S14">
            <v>3.635</v>
          </cell>
          <cell r="T14">
            <v>3.722</v>
          </cell>
          <cell r="U14">
            <v>5.377</v>
          </cell>
          <cell r="V14">
            <v>1.933</v>
          </cell>
          <cell r="W14">
            <v>5.778</v>
          </cell>
          <cell r="X14">
            <v>5.468</v>
          </cell>
        </row>
        <row r="15">
          <cell r="A15" t="str">
            <v>SiO2</v>
          </cell>
          <cell r="B15">
            <v>49.385</v>
          </cell>
          <cell r="C15">
            <v>52.468</v>
          </cell>
          <cell r="D15">
            <v>51.416</v>
          </cell>
          <cell r="E15">
            <v>53.059</v>
          </cell>
          <cell r="F15">
            <v>50.489</v>
          </cell>
          <cell r="G15">
            <v>49.933</v>
          </cell>
          <cell r="H15">
            <v>52.477</v>
          </cell>
          <cell r="I15">
            <v>49.058</v>
          </cell>
          <cell r="J15">
            <v>52.203</v>
          </cell>
          <cell r="K15">
            <v>50.571</v>
          </cell>
          <cell r="L15">
            <v>50.712</v>
          </cell>
          <cell r="M15">
            <v>50.74</v>
          </cell>
          <cell r="N15">
            <v>49.377</v>
          </cell>
          <cell r="O15">
            <v>51.36</v>
          </cell>
          <cell r="P15">
            <v>52.457</v>
          </cell>
          <cell r="Q15">
            <v>51.657</v>
          </cell>
          <cell r="R15">
            <v>51.003</v>
          </cell>
          <cell r="S15">
            <v>50.986</v>
          </cell>
          <cell r="T15">
            <v>51.052</v>
          </cell>
          <cell r="U15">
            <v>49.142</v>
          </cell>
          <cell r="V15">
            <v>52.291</v>
          </cell>
          <cell r="W15">
            <v>49.298</v>
          </cell>
          <cell r="X15">
            <v>48.56</v>
          </cell>
        </row>
        <row r="16">
          <cell r="A16" t="str">
            <v>K2O</v>
          </cell>
          <cell r="B16">
            <v>0.005</v>
          </cell>
          <cell r="C16">
            <v>0.016</v>
          </cell>
          <cell r="D16">
            <v>0.012</v>
          </cell>
          <cell r="E16">
            <v>0.012</v>
          </cell>
          <cell r="F16">
            <v>0.018</v>
          </cell>
          <cell r="G16">
            <v>0.006</v>
          </cell>
          <cell r="H16">
            <v>0.014</v>
          </cell>
          <cell r="I16">
            <v>0.007</v>
          </cell>
          <cell r="J16">
            <v>0.004</v>
          </cell>
          <cell r="K16">
            <v>0.008</v>
          </cell>
          <cell r="L16">
            <v>0</v>
          </cell>
          <cell r="M16">
            <v>0.007</v>
          </cell>
          <cell r="N16">
            <v>0.024</v>
          </cell>
          <cell r="O16">
            <v>0.001</v>
          </cell>
          <cell r="P16">
            <v>0</v>
          </cell>
          <cell r="Q16">
            <v>0.017</v>
          </cell>
          <cell r="R16">
            <v>0.005</v>
          </cell>
          <cell r="S16">
            <v>0.004</v>
          </cell>
          <cell r="T16">
            <v>0.011</v>
          </cell>
          <cell r="U16">
            <v>0.014</v>
          </cell>
          <cell r="V16">
            <v>0.006</v>
          </cell>
          <cell r="W16">
            <v>0.01</v>
          </cell>
          <cell r="X16">
            <v>0.01</v>
          </cell>
        </row>
        <row r="17">
          <cell r="A17" t="str">
            <v>CaO</v>
          </cell>
          <cell r="B17">
            <v>20.126</v>
          </cell>
          <cell r="C17">
            <v>20.99</v>
          </cell>
          <cell r="D17">
            <v>22.406</v>
          </cell>
          <cell r="E17">
            <v>22.767</v>
          </cell>
          <cell r="F17">
            <v>22.863</v>
          </cell>
          <cell r="G17">
            <v>22.346</v>
          </cell>
          <cell r="H17">
            <v>21.49</v>
          </cell>
          <cell r="I17">
            <v>21.016</v>
          </cell>
          <cell r="J17">
            <v>22.469</v>
          </cell>
          <cell r="K17">
            <v>22.759</v>
          </cell>
          <cell r="L17">
            <v>22.248</v>
          </cell>
          <cell r="M17">
            <v>18.476</v>
          </cell>
          <cell r="N17">
            <v>18.388</v>
          </cell>
          <cell r="O17">
            <v>20.765</v>
          </cell>
          <cell r="P17">
            <v>20.893</v>
          </cell>
          <cell r="Q17">
            <v>21.71</v>
          </cell>
          <cell r="R17">
            <v>22.387</v>
          </cell>
          <cell r="S17">
            <v>22.502</v>
          </cell>
          <cell r="T17">
            <v>22.765</v>
          </cell>
          <cell r="U17">
            <v>21.564</v>
          </cell>
          <cell r="V17">
            <v>21.899</v>
          </cell>
          <cell r="W17">
            <v>21.48</v>
          </cell>
          <cell r="X17">
            <v>21.038</v>
          </cell>
        </row>
        <row r="18">
          <cell r="A18" t="str">
            <v>TiO2</v>
          </cell>
          <cell r="B18">
            <v>0.761</v>
          </cell>
          <cell r="C18">
            <v>0.327</v>
          </cell>
          <cell r="D18">
            <v>0.437</v>
          </cell>
          <cell r="E18">
            <v>0.225</v>
          </cell>
          <cell r="F18">
            <v>0.53</v>
          </cell>
          <cell r="G18">
            <v>0.656</v>
          </cell>
          <cell r="H18">
            <v>0.249</v>
          </cell>
          <cell r="I18">
            <v>1.111</v>
          </cell>
          <cell r="J18">
            <v>0.292</v>
          </cell>
          <cell r="K18">
            <v>0.485</v>
          </cell>
          <cell r="L18">
            <v>0.487</v>
          </cell>
          <cell r="M18">
            <v>0.654</v>
          </cell>
          <cell r="N18">
            <v>0.741</v>
          </cell>
          <cell r="O18">
            <v>0.429</v>
          </cell>
          <cell r="P18">
            <v>0.284</v>
          </cell>
          <cell r="Q18">
            <v>0.335</v>
          </cell>
          <cell r="R18">
            <v>0.407</v>
          </cell>
          <cell r="S18">
            <v>0.464</v>
          </cell>
          <cell r="T18">
            <v>0.439</v>
          </cell>
          <cell r="U18">
            <v>0.819</v>
          </cell>
          <cell r="V18">
            <v>0.235</v>
          </cell>
          <cell r="W18">
            <v>0.787</v>
          </cell>
          <cell r="X18">
            <v>0.979</v>
          </cell>
        </row>
        <row r="20">
          <cell r="A20" t="str">
            <v>MnO</v>
          </cell>
          <cell r="B20">
            <v>0.289</v>
          </cell>
          <cell r="C20">
            <v>0.164</v>
          </cell>
          <cell r="D20">
            <v>0.165</v>
          </cell>
          <cell r="E20">
            <v>0.147</v>
          </cell>
          <cell r="F20">
            <v>0.142</v>
          </cell>
          <cell r="G20">
            <v>0.159</v>
          </cell>
          <cell r="H20">
            <v>0.089</v>
          </cell>
          <cell r="I20">
            <v>0.223</v>
          </cell>
          <cell r="J20">
            <v>0.145</v>
          </cell>
          <cell r="K20">
            <v>0.103</v>
          </cell>
          <cell r="L20">
            <v>0.147</v>
          </cell>
          <cell r="M20">
            <v>0.289</v>
          </cell>
          <cell r="N20">
            <v>0.158</v>
          </cell>
          <cell r="O20">
            <v>0.165</v>
          </cell>
          <cell r="P20">
            <v>0.154</v>
          </cell>
          <cell r="Q20">
            <v>0.141</v>
          </cell>
          <cell r="R20">
            <v>0.13</v>
          </cell>
          <cell r="S20">
            <v>0.119</v>
          </cell>
          <cell r="T20">
            <v>0.075</v>
          </cell>
          <cell r="U20">
            <v>0.105</v>
          </cell>
          <cell r="V20">
            <v>0.138</v>
          </cell>
          <cell r="W20">
            <v>0.177</v>
          </cell>
          <cell r="X20">
            <v>0.174</v>
          </cell>
        </row>
        <row r="21">
          <cell r="A21" t="str">
            <v>FeO</v>
          </cell>
          <cell r="B21">
            <v>10.175</v>
          </cell>
          <cell r="C21">
            <v>5.817</v>
          </cell>
          <cell r="D21">
            <v>5.199</v>
          </cell>
          <cell r="E21">
            <v>4.663</v>
          </cell>
          <cell r="F21">
            <v>4.905</v>
          </cell>
          <cell r="G21">
            <v>5.178</v>
          </cell>
          <cell r="H21">
            <v>5.272</v>
          </cell>
          <cell r="I21">
            <v>8.242</v>
          </cell>
          <cell r="J21">
            <v>5.17</v>
          </cell>
          <cell r="K21">
            <v>6.041</v>
          </cell>
          <cell r="L21">
            <v>5.852</v>
          </cell>
          <cell r="M21">
            <v>10.942</v>
          </cell>
          <cell r="N21">
            <v>8.854</v>
          </cell>
          <cell r="O21">
            <v>6.484</v>
          </cell>
          <cell r="P21">
            <v>5.963</v>
          </cell>
          <cell r="Q21">
            <v>4.925</v>
          </cell>
          <cell r="R21">
            <v>5.497</v>
          </cell>
          <cell r="S21">
            <v>5.487</v>
          </cell>
          <cell r="T21">
            <v>5.205</v>
          </cell>
          <cell r="U21">
            <v>6.818</v>
          </cell>
          <cell r="V21">
            <v>5.359</v>
          </cell>
          <cell r="W21">
            <v>7.365</v>
          </cell>
          <cell r="X21">
            <v>8.01</v>
          </cell>
        </row>
        <row r="23">
          <cell r="A23" t="str">
            <v>Total</v>
          </cell>
          <cell r="B23">
            <v>100.126</v>
          </cell>
          <cell r="C23">
            <v>100.783</v>
          </cell>
          <cell r="D23">
            <v>100.641</v>
          </cell>
          <cell r="E23">
            <v>101.318</v>
          </cell>
          <cell r="F23">
            <v>100.682</v>
          </cell>
          <cell r="G23">
            <v>100.704</v>
          </cell>
          <cell r="H23">
            <v>100.174</v>
          </cell>
          <cell r="I23">
            <v>100.421</v>
          </cell>
          <cell r="J23">
            <v>100.649</v>
          </cell>
          <cell r="K23">
            <v>100.717</v>
          </cell>
          <cell r="L23">
            <v>100.143</v>
          </cell>
          <cell r="M23">
            <v>101.01</v>
          </cell>
          <cell r="N23">
            <v>99.695</v>
          </cell>
          <cell r="O23">
            <v>100.225</v>
          </cell>
          <cell r="P23">
            <v>100.623</v>
          </cell>
          <cell r="Q23">
            <v>100.627</v>
          </cell>
          <cell r="R23">
            <v>100.211</v>
          </cell>
          <cell r="S23">
            <v>100.408</v>
          </cell>
          <cell r="T23">
            <v>100.648</v>
          </cell>
          <cell r="U23">
            <v>100.367</v>
          </cell>
          <cell r="V23">
            <v>100.402</v>
          </cell>
          <cell r="W23">
            <v>101.285</v>
          </cell>
          <cell r="X23">
            <v>99.917</v>
          </cell>
        </row>
        <row r="79">
          <cell r="A79" t="str">
            <v>Na</v>
          </cell>
          <cell r="B79">
            <v>0.017806123065612526</v>
          </cell>
          <cell r="C79">
            <v>0.00958835663270087</v>
          </cell>
          <cell r="D79">
            <v>0.011523172978778525</v>
          </cell>
          <cell r="E79">
            <v>0.009955761817713514</v>
          </cell>
          <cell r="F79">
            <v>0.014615990345882979</v>
          </cell>
          <cell r="G79">
            <v>0.012991764038208673</v>
          </cell>
          <cell r="H79">
            <v>0.010271233956970232</v>
          </cell>
          <cell r="I79">
            <v>0.019511801343477176</v>
          </cell>
          <cell r="J79">
            <v>0.011432674669851614</v>
          </cell>
          <cell r="K79">
            <v>0.013649241291830351</v>
          </cell>
          <cell r="L79">
            <v>0.014720267034846506</v>
          </cell>
          <cell r="M79">
            <v>0.014069555935161676</v>
          </cell>
          <cell r="N79">
            <v>0.04660387810858766</v>
          </cell>
          <cell r="O79">
            <v>0.010870081897868136</v>
          </cell>
          <cell r="P79">
            <v>0.0067357434465476805</v>
          </cell>
          <cell r="Q79">
            <v>0.010351681974897995</v>
          </cell>
          <cell r="R79">
            <v>0.01349968241941177</v>
          </cell>
          <cell r="S79">
            <v>0.01156835235263539</v>
          </cell>
          <cell r="T79">
            <v>0.013912129729110908</v>
          </cell>
          <cell r="U79">
            <v>0.015416244104936888</v>
          </cell>
          <cell r="V79">
            <v>0.009976116025459584</v>
          </cell>
          <cell r="W79">
            <v>0.015304127385423319</v>
          </cell>
          <cell r="X79">
            <v>0.017148220022948323</v>
          </cell>
        </row>
        <row r="80">
          <cell r="A80" t="str">
            <v>Mg</v>
          </cell>
          <cell r="B80">
            <v>0.8363576065031528</v>
          </cell>
          <cell r="C80">
            <v>0.9988725272634477</v>
          </cell>
          <cell r="D80">
            <v>0.9267344923144436</v>
          </cell>
          <cell r="E80">
            <v>0.9665441464218025</v>
          </cell>
          <cell r="F80">
            <v>0.8904512754791759</v>
          </cell>
          <cell r="G80">
            <v>0.8873091078799801</v>
          </cell>
          <cell r="H80">
            <v>0.9940991477475578</v>
          </cell>
          <cell r="I80">
            <v>0.835860397756981</v>
          </cell>
          <cell r="J80">
            <v>0.9613373845627232</v>
          </cell>
          <cell r="K80">
            <v>0.907250943969896</v>
          </cell>
          <cell r="L80">
            <v>0.9029529634353777</v>
          </cell>
          <cell r="M80">
            <v>0.8991951309140307</v>
          </cell>
          <cell r="N80">
            <v>0.8031336361163797</v>
          </cell>
          <cell r="O80">
            <v>0.962563665085552</v>
          </cell>
          <cell r="P80">
            <v>0.9950183870027679</v>
          </cell>
          <cell r="Q80">
            <v>0.9827533088075548</v>
          </cell>
          <cell r="R80">
            <v>0.9017848995741456</v>
          </cell>
          <cell r="S80">
            <v>0.9087819656874505</v>
          </cell>
          <cell r="T80">
            <v>0.9122563642742781</v>
          </cell>
          <cell r="U80">
            <v>0.881332926292183</v>
          </cell>
          <cell r="V80">
            <v>0.9843076894157309</v>
          </cell>
          <cell r="W80">
            <v>0.8659090501604481</v>
          </cell>
          <cell r="X80">
            <v>0.8422479789275803</v>
          </cell>
        </row>
        <row r="81">
          <cell r="A81" t="str">
            <v>Al</v>
          </cell>
          <cell r="B81">
            <v>0.1711289153275556</v>
          </cell>
          <cell r="C81">
            <v>0.09129819574054387</v>
          </cell>
          <cell r="D81">
            <v>0.14551549210851858</v>
          </cell>
          <cell r="E81">
            <v>0.08396320228791884</v>
          </cell>
          <cell r="F81">
            <v>0.1961869987673197</v>
          </cell>
          <cell r="G81">
            <v>0.23666197412091364</v>
          </cell>
          <cell r="H81">
            <v>0.08193588258409974</v>
          </cell>
          <cell r="I81">
            <v>0.22214795314802696</v>
          </cell>
          <cell r="J81">
            <v>0.09447977764301804</v>
          </cell>
          <cell r="K81">
            <v>0.15379256134716424</v>
          </cell>
          <cell r="L81">
            <v>0.1592136519718581</v>
          </cell>
          <cell r="M81">
            <v>0.13692518232592327</v>
          </cell>
          <cell r="N81">
            <v>0.2976501024637442</v>
          </cell>
          <cell r="O81">
            <v>0.12944827606182593</v>
          </cell>
          <cell r="P81">
            <v>0.09221017778395442</v>
          </cell>
          <cell r="Q81">
            <v>0.13392714937945113</v>
          </cell>
          <cell r="R81">
            <v>0.1611558645169905</v>
          </cell>
          <cell r="S81">
            <v>0.1558622497748686</v>
          </cell>
          <cell r="T81">
            <v>0.1589694467651834</v>
          </cell>
          <cell r="U81">
            <v>0.23113780615178878</v>
          </cell>
          <cell r="V81">
            <v>0.08254938967382987</v>
          </cell>
          <cell r="W81">
            <v>0.2465690042859935</v>
          </cell>
          <cell r="X81">
            <v>0.23748991763928384</v>
          </cell>
        </row>
        <row r="82">
          <cell r="A82" t="str">
            <v>Si</v>
          </cell>
          <cell r="B82">
            <v>1.8287986429618892</v>
          </cell>
          <cell r="C82">
            <v>1.8939620147048877</v>
          </cell>
          <cell r="D82">
            <v>1.863286609911612</v>
          </cell>
          <cell r="E82">
            <v>1.9052442691606766</v>
          </cell>
          <cell r="F82">
            <v>1.8298471940701955</v>
          </cell>
          <cell r="G82">
            <v>1.8085778101019794</v>
          </cell>
          <cell r="H82">
            <v>1.904109448580409</v>
          </cell>
          <cell r="I82">
            <v>1.8018132843780679</v>
          </cell>
          <cell r="J82">
            <v>1.8884645882131625</v>
          </cell>
          <cell r="K82">
            <v>1.8351073124618944</v>
          </cell>
          <cell r="L82">
            <v>1.8510418386421978</v>
          </cell>
          <cell r="M82">
            <v>1.8595968672987169</v>
          </cell>
          <cell r="N82">
            <v>1.8231353498992053</v>
          </cell>
          <cell r="O82">
            <v>1.8697788944327225</v>
          </cell>
          <cell r="P82">
            <v>1.8983264408902263</v>
          </cell>
          <cell r="Q82">
            <v>1.8635091491742102</v>
          </cell>
          <cell r="R82">
            <v>1.8592553914324847</v>
          </cell>
          <cell r="S82">
            <v>1.8549480213773302</v>
          </cell>
          <cell r="T82">
            <v>1.8500962886280712</v>
          </cell>
          <cell r="U82">
            <v>1.7923716055994146</v>
          </cell>
          <cell r="V82">
            <v>1.8947557653915983</v>
          </cell>
          <cell r="W82">
            <v>1.7849847976745592</v>
          </cell>
          <cell r="X82">
            <v>1.7895326495297206</v>
          </cell>
        </row>
        <row r="83">
          <cell r="A83" t="str">
            <v>K</v>
          </cell>
          <cell r="B83">
            <v>0.00023621059715488028</v>
          </cell>
          <cell r="C83">
            <v>0.0007368096036272487</v>
          </cell>
          <cell r="D83">
            <v>0.0005547804681219975</v>
          </cell>
          <cell r="E83">
            <v>0.0005497071551931654</v>
          </cell>
          <cell r="F83">
            <v>0.0008322409879188632</v>
          </cell>
          <cell r="G83">
            <v>0.00027724219556633263</v>
          </cell>
          <cell r="H83">
            <v>0.0006480514473777417</v>
          </cell>
          <cell r="I83">
            <v>0.0003279869212492727</v>
          </cell>
          <cell r="J83">
            <v>0.0001846000930580859</v>
          </cell>
          <cell r="K83">
            <v>0.0003703466766036318</v>
          </cell>
          <cell r="L83">
            <v>0</v>
          </cell>
          <cell r="M83">
            <v>0.0003272841124054361</v>
          </cell>
          <cell r="N83">
            <v>0.0011304828915644537</v>
          </cell>
          <cell r="O83">
            <v>4.644337571776667E-05</v>
          </cell>
          <cell r="P83">
            <v>0</v>
          </cell>
          <cell r="Q83">
            <v>0.0007823657150445532</v>
          </cell>
          <cell r="R83">
            <v>0.00023252618820748295</v>
          </cell>
          <cell r="S83">
            <v>0.00018565187283672334</v>
          </cell>
          <cell r="T83">
            <v>0.0005085489910828846</v>
          </cell>
          <cell r="U83">
            <v>0.0006514210734942932</v>
          </cell>
          <cell r="V83">
            <v>0.0002773550519661124</v>
          </cell>
          <cell r="W83">
            <v>0.0004619168040470313</v>
          </cell>
          <cell r="X83">
            <v>0.0004701316492159579</v>
          </cell>
        </row>
        <row r="84">
          <cell r="A84" t="str">
            <v>Ca</v>
          </cell>
          <cell r="B84">
            <v>0.7985202765393922</v>
          </cell>
          <cell r="C84">
            <v>0.8117958759781254</v>
          </cell>
          <cell r="D84">
            <v>0.8699681541192577</v>
          </cell>
          <cell r="E84">
            <v>0.875901073035011</v>
          </cell>
          <cell r="F84">
            <v>0.8877872818998568</v>
          </cell>
          <cell r="G84">
            <v>0.867175462237161</v>
          </cell>
          <cell r="H84">
            <v>0.8354432831003221</v>
          </cell>
          <cell r="I84">
            <v>0.8270040814713097</v>
          </cell>
          <cell r="J84">
            <v>0.8708728983523834</v>
          </cell>
          <cell r="K84">
            <v>0.8848522255139436</v>
          </cell>
          <cell r="L84">
            <v>0.8700698501874969</v>
          </cell>
          <cell r="M84">
            <v>0.7254941987388595</v>
          </cell>
          <cell r="N84">
            <v>0.7274218708773377</v>
          </cell>
          <cell r="O84">
            <v>0.8099436802982442</v>
          </cell>
          <cell r="P84">
            <v>0.8100762484700831</v>
          </cell>
          <cell r="Q84">
            <v>0.839111782797904</v>
          </cell>
          <cell r="R84">
            <v>0.8743732732298584</v>
          </cell>
          <cell r="S84">
            <v>0.8771211245495388</v>
          </cell>
          <cell r="T84">
            <v>0.8839076110215224</v>
          </cell>
          <cell r="U84">
            <v>0.8426790525956813</v>
          </cell>
          <cell r="V84">
            <v>0.850174786502149</v>
          </cell>
          <cell r="W84">
            <v>0.8332918719581738</v>
          </cell>
          <cell r="X84">
            <v>0.8306595195490648</v>
          </cell>
        </row>
        <row r="85">
          <cell r="A85" t="str">
            <v>Ti</v>
          </cell>
          <cell r="B85">
            <v>0.02119220950090169</v>
          </cell>
          <cell r="C85">
            <v>0.008876571518208835</v>
          </cell>
          <cell r="D85">
            <v>0.011909226695817605</v>
          </cell>
          <cell r="E85">
            <v>0.00607567970246918</v>
          </cell>
          <cell r="F85">
            <v>0.01444490447497431</v>
          </cell>
          <cell r="G85">
            <v>0.017867925258722567</v>
          </cell>
          <cell r="H85">
            <v>0.006794273184221454</v>
          </cell>
          <cell r="I85">
            <v>0.030685609486867053</v>
          </cell>
          <cell r="J85">
            <v>0.00794359299949474</v>
          </cell>
          <cell r="K85">
            <v>0.013234953263876864</v>
          </cell>
          <cell r="L85">
            <v>0.013367654330113029</v>
          </cell>
          <cell r="M85">
            <v>0.018024650004488864</v>
          </cell>
          <cell r="N85">
            <v>0.02057468378286807</v>
          </cell>
          <cell r="O85">
            <v>0.0117447365542318</v>
          </cell>
          <cell r="P85">
            <v>0.007728701537642254</v>
          </cell>
          <cell r="Q85">
            <v>0.009087991345670952</v>
          </cell>
          <cell r="R85">
            <v>0.011157283948604447</v>
          </cell>
          <cell r="S85">
            <v>0.012694614952868175</v>
          </cell>
          <cell r="T85">
            <v>0.011963736544578354</v>
          </cell>
          <cell r="U85">
            <v>0.022463626970453898</v>
          </cell>
          <cell r="V85">
            <v>0.006403462955247745</v>
          </cell>
          <cell r="W85">
            <v>0.021428940685372714</v>
          </cell>
          <cell r="X85">
            <v>0.02713091178598796</v>
          </cell>
        </row>
        <row r="87">
          <cell r="A87" t="str">
            <v>Mn</v>
          </cell>
          <cell r="B87">
            <v>0.009064720437138546</v>
          </cell>
          <cell r="C87">
            <v>0.005014254142303928</v>
          </cell>
          <cell r="D87">
            <v>0.005064668908144861</v>
          </cell>
          <cell r="E87">
            <v>0.004470897129613917</v>
          </cell>
          <cell r="F87">
            <v>0.004359052894961201</v>
          </cell>
          <cell r="G87">
            <v>0.004877894489504169</v>
          </cell>
          <cell r="H87">
            <v>0.0027352602527068357</v>
          </cell>
          <cell r="I87">
            <v>0.006937301153231298</v>
          </cell>
          <cell r="J87">
            <v>0.004442906004143128</v>
          </cell>
          <cell r="K87">
            <v>0.0031657957241029034</v>
          </cell>
          <cell r="L87">
            <v>0.004544735056573284</v>
          </cell>
          <cell r="M87">
            <v>0.008971228635458033</v>
          </cell>
          <cell r="N87">
            <v>0.0049412523987408955</v>
          </cell>
          <cell r="O87">
            <v>0.005087857294976089</v>
          </cell>
          <cell r="P87">
            <v>0.0047203468007136744</v>
          </cell>
          <cell r="Q87">
            <v>0.004308312534589934</v>
          </cell>
          <cell r="R87">
            <v>0.004013954257092829</v>
          </cell>
          <cell r="S87">
            <v>0.0036670218985923346</v>
          </cell>
          <cell r="T87">
            <v>0.0023021232659828214</v>
          </cell>
          <cell r="U87">
            <v>0.0032437715915124695</v>
          </cell>
          <cell r="V87">
            <v>0.004235367654615184</v>
          </cell>
          <cell r="W87">
            <v>0.005428304817698779</v>
          </cell>
          <cell r="X87">
            <v>0.005431201752771505</v>
          </cell>
        </row>
        <row r="88">
          <cell r="A88" t="str">
            <v>Fe2</v>
          </cell>
          <cell r="B88">
            <v>0.31510931715811963</v>
          </cell>
          <cell r="C88">
            <v>0.17560295203168455</v>
          </cell>
          <cell r="D88">
            <v>0.15756406895483924</v>
          </cell>
          <cell r="E88">
            <v>0.140027396080187</v>
          </cell>
          <cell r="F88">
            <v>0.14866648083067785</v>
          </cell>
          <cell r="G88">
            <v>0.1568438804980325</v>
          </cell>
          <cell r="H88">
            <v>0.15997580503650125</v>
          </cell>
          <cell r="I88">
            <v>0.2531561893867623</v>
          </cell>
          <cell r="J88">
            <v>0.15640834507829585</v>
          </cell>
          <cell r="K88">
            <v>0.18332629183026028</v>
          </cell>
          <cell r="L88">
            <v>0.1786346929477377</v>
          </cell>
          <cell r="M88">
            <v>0.33536755716455297</v>
          </cell>
          <cell r="N88">
            <v>0.27339446866915385</v>
          </cell>
          <cell r="O88">
            <v>0.19740776810469346</v>
          </cell>
          <cell r="P88">
            <v>0.18046303227074378</v>
          </cell>
          <cell r="Q88">
            <v>0.14858144491115702</v>
          </cell>
          <cell r="R88">
            <v>0.16758110834180026</v>
          </cell>
          <cell r="S88">
            <v>0.1669443621147432</v>
          </cell>
          <cell r="T88">
            <v>0.1577459795397137</v>
          </cell>
          <cell r="U88">
            <v>0.2079640270544448</v>
          </cell>
          <cell r="V88">
            <v>0.16239252740281648</v>
          </cell>
          <cell r="W88">
            <v>0.22301494437655492</v>
          </cell>
          <cell r="X88">
            <v>0.24685928024554216</v>
          </cell>
        </row>
        <row r="91">
          <cell r="A91" t="str">
            <v>Sum</v>
          </cell>
          <cell r="B91">
            <v>4</v>
          </cell>
          <cell r="C91">
            <v>4.000000000000001</v>
          </cell>
          <cell r="D91">
            <v>3.9999999999999996</v>
          </cell>
          <cell r="E91">
            <v>4</v>
          </cell>
          <cell r="F91">
            <v>3.9999999999999996</v>
          </cell>
          <cell r="G91">
            <v>3.9999999999999996</v>
          </cell>
          <cell r="H91">
            <v>4</v>
          </cell>
          <cell r="I91">
            <v>4.000000000000001</v>
          </cell>
          <cell r="J91">
            <v>4.000000000000001</v>
          </cell>
          <cell r="K91">
            <v>4</v>
          </cell>
          <cell r="L91">
            <v>3.999999999999999</v>
          </cell>
          <cell r="M91">
            <v>3.9999999999999996</v>
          </cell>
          <cell r="N91">
            <v>4.000000000000001</v>
          </cell>
          <cell r="O91">
            <v>3.999999999999999</v>
          </cell>
          <cell r="P91">
            <v>4</v>
          </cell>
          <cell r="Q91">
            <v>4</v>
          </cell>
          <cell r="R91">
            <v>4.000000000000001</v>
          </cell>
          <cell r="S91">
            <v>4</v>
          </cell>
          <cell r="T91">
            <v>4</v>
          </cell>
          <cell r="U91">
            <v>4</v>
          </cell>
          <cell r="V91">
            <v>4</v>
          </cell>
          <cell r="W91">
            <v>3.9999999999999996</v>
          </cell>
          <cell r="X91">
            <v>4.000000000000001</v>
          </cell>
        </row>
        <row r="97">
          <cell r="A97" t="str">
            <v>Mg#</v>
          </cell>
          <cell r="B97">
            <v>72.63409736893011</v>
          </cell>
          <cell r="C97">
            <v>85.0483935060889</v>
          </cell>
          <cell r="D97">
            <v>85.46857161090445</v>
          </cell>
          <cell r="E97">
            <v>87.34583434491898</v>
          </cell>
          <cell r="F97">
            <v>85.6930092929384</v>
          </cell>
          <cell r="G97">
            <v>84.97884100856966</v>
          </cell>
          <cell r="H97">
            <v>86.13817892411754</v>
          </cell>
          <cell r="I97">
            <v>76.75368838497339</v>
          </cell>
          <cell r="J97">
            <v>86.0068045056608</v>
          </cell>
          <cell r="K97">
            <v>83.18997629766645</v>
          </cell>
          <cell r="L97">
            <v>83.48402999114273</v>
          </cell>
          <cell r="M97">
            <v>72.83511316168939</v>
          </cell>
          <cell r="N97">
            <v>74.60405655422998</v>
          </cell>
          <cell r="O97">
            <v>82.98166985356123</v>
          </cell>
          <cell r="P97">
            <v>84.6477341698624</v>
          </cell>
          <cell r="Q97">
            <v>86.86671257797323</v>
          </cell>
          <cell r="R97">
            <v>84.32892881377501</v>
          </cell>
          <cell r="S97">
            <v>84.48077751747272</v>
          </cell>
          <cell r="T97">
            <v>85.25741738308416</v>
          </cell>
          <cell r="U97">
            <v>80.90841745076762</v>
          </cell>
          <cell r="V97">
            <v>85.83827533813806</v>
          </cell>
          <cell r="W97">
            <v>79.51969600308254</v>
          </cell>
          <cell r="X97">
            <v>77.33379534785547</v>
          </cell>
        </row>
        <row r="98">
          <cell r="A98" t="str">
            <v>Wo</v>
          </cell>
          <cell r="B98">
            <v>40.95002656721131</v>
          </cell>
          <cell r="C98">
            <v>40.870340994594066</v>
          </cell>
          <cell r="D98">
            <v>44.516347091665715</v>
          </cell>
          <cell r="E98">
            <v>44.18225332195835</v>
          </cell>
          <cell r="F98">
            <v>46.07322438290477</v>
          </cell>
          <cell r="G98">
            <v>45.370300534063354</v>
          </cell>
          <cell r="H98">
            <v>41.99224053500322</v>
          </cell>
          <cell r="I98">
            <v>43.16258665774668</v>
          </cell>
          <cell r="J98">
            <v>43.79285631207879</v>
          </cell>
          <cell r="K98">
            <v>44.79290416805468</v>
          </cell>
          <cell r="L98">
            <v>44.581072614341785</v>
          </cell>
          <cell r="M98">
            <v>37.013935851466485</v>
          </cell>
          <cell r="N98">
            <v>40.32383828215872</v>
          </cell>
          <cell r="O98">
            <v>41.115664058433886</v>
          </cell>
          <cell r="P98">
            <v>40.798424625493794</v>
          </cell>
          <cell r="Q98">
            <v>42.58485410526784</v>
          </cell>
          <cell r="R98">
            <v>44.9840820582907</v>
          </cell>
          <cell r="S98">
            <v>44.91498419363266</v>
          </cell>
          <cell r="T98">
            <v>45.23788871815909</v>
          </cell>
          <cell r="U98">
            <v>43.61746988595078</v>
          </cell>
          <cell r="V98">
            <v>42.575263103016155</v>
          </cell>
          <cell r="W98">
            <v>43.35058754236252</v>
          </cell>
          <cell r="X98">
            <v>43.26877247568367</v>
          </cell>
        </row>
        <row r="99">
          <cell r="A99" t="str">
            <v>En</v>
          </cell>
          <cell r="B99">
            <v>42.890415199499095</v>
          </cell>
          <cell r="C99">
            <v>50.288825069726165</v>
          </cell>
          <cell r="D99">
            <v>47.421085618305355</v>
          </cell>
          <cell r="E99">
            <v>48.75447654846878</v>
          </cell>
          <cell r="F99">
            <v>46.21147684093945</v>
          </cell>
          <cell r="G99">
            <v>46.423685452617725</v>
          </cell>
          <cell r="H99">
            <v>49.96682763783065</v>
          </cell>
          <cell r="I99">
            <v>43.624811122792394</v>
          </cell>
          <cell r="J99">
            <v>48.341968189886266</v>
          </cell>
          <cell r="K99">
            <v>45.926769937225316</v>
          </cell>
          <cell r="L99">
            <v>46.26595395941251</v>
          </cell>
          <cell r="M99">
            <v>45.875971098678654</v>
          </cell>
          <cell r="N99">
            <v>44.52083743737206</v>
          </cell>
          <cell r="O99">
            <v>48.86320524649228</v>
          </cell>
          <cell r="P99">
            <v>50.112792147382734</v>
          </cell>
          <cell r="Q99">
            <v>49.87464976060099</v>
          </cell>
          <cell r="R99">
            <v>46.39433427730891</v>
          </cell>
          <cell r="S99">
            <v>46.53624964884187</v>
          </cell>
          <cell r="T99">
            <v>46.68876178334813</v>
          </cell>
          <cell r="U99">
            <v>45.618212833979705</v>
          </cell>
          <cell r="V99">
            <v>49.292403769834365</v>
          </cell>
          <cell r="W99">
            <v>45.047440573845705</v>
          </cell>
          <cell r="X99">
            <v>43.87241139198104</v>
          </cell>
        </row>
        <row r="100">
          <cell r="A100" t="str">
            <v>Fs</v>
          </cell>
          <cell r="B100">
            <v>16.159558233289587</v>
          </cell>
          <cell r="C100">
            <v>8.840833935679765</v>
          </cell>
          <cell r="D100">
            <v>8.06256729002893</v>
          </cell>
          <cell r="E100">
            <v>7.063270129572873</v>
          </cell>
          <cell r="F100">
            <v>7.715298776155779</v>
          </cell>
          <cell r="G100">
            <v>8.206014013318917</v>
          </cell>
          <cell r="H100">
            <v>8.040931827166126</v>
          </cell>
          <cell r="I100">
            <v>13.212602219460912</v>
          </cell>
          <cell r="J100">
            <v>7.865175498034948</v>
          </cell>
          <cell r="K100">
            <v>9.280325894720004</v>
          </cell>
          <cell r="L100">
            <v>9.152973426245708</v>
          </cell>
          <cell r="M100">
            <v>17.110093049854864</v>
          </cell>
          <cell r="N100">
            <v>15.155324280469229</v>
          </cell>
          <cell r="O100">
            <v>10.021130695073825</v>
          </cell>
          <cell r="P100">
            <v>9.08878322712347</v>
          </cell>
          <cell r="Q100">
            <v>7.540496134131173</v>
          </cell>
          <cell r="R100">
            <v>8.621583664400392</v>
          </cell>
          <cell r="S100">
            <v>8.548766157525467</v>
          </cell>
          <cell r="T100">
            <v>8.07334949849279</v>
          </cell>
          <cell r="U100">
            <v>10.764317280069516</v>
          </cell>
          <cell r="V100">
            <v>8.132333127149492</v>
          </cell>
          <cell r="W100">
            <v>11.601971883791778</v>
          </cell>
          <cell r="X100">
            <v>12.85881613233529</v>
          </cell>
        </row>
        <row r="101">
          <cell r="A101" t="str">
            <v>Sum</v>
          </cell>
          <cell r="B101">
            <v>99.99999999999999</v>
          </cell>
          <cell r="C101">
            <v>100</v>
          </cell>
          <cell r="D101">
            <v>100</v>
          </cell>
          <cell r="E101">
            <v>100</v>
          </cell>
          <cell r="F101">
            <v>100</v>
          </cell>
          <cell r="G101">
            <v>100</v>
          </cell>
          <cell r="H101">
            <v>100</v>
          </cell>
          <cell r="I101">
            <v>99.99999999999997</v>
          </cell>
          <cell r="J101">
            <v>100</v>
          </cell>
          <cell r="K101">
            <v>100.00000000000001</v>
          </cell>
          <cell r="L101">
            <v>100.00000000000001</v>
          </cell>
          <cell r="M101">
            <v>100</v>
          </cell>
          <cell r="N101">
            <v>100.00000000000001</v>
          </cell>
          <cell r="O101">
            <v>99.99999999999999</v>
          </cell>
          <cell r="P101">
            <v>100</v>
          </cell>
          <cell r="Q101">
            <v>100</v>
          </cell>
          <cell r="R101">
            <v>100</v>
          </cell>
          <cell r="S101">
            <v>99.99999999999999</v>
          </cell>
          <cell r="T101">
            <v>100.00000000000001</v>
          </cell>
          <cell r="U101">
            <v>100</v>
          </cell>
          <cell r="V101">
            <v>100.00000000000001</v>
          </cell>
          <cell r="W101">
            <v>100</v>
          </cell>
          <cell r="X101">
            <v>100</v>
          </cell>
        </row>
      </sheetData>
      <sheetData sheetId="11">
        <row r="6">
          <cell r="A6" t="str">
            <v>YKDT85-R7</v>
          </cell>
        </row>
        <row r="8">
          <cell r="B8" t="str">
            <v>cpx</v>
          </cell>
          <cell r="F8" t="str">
            <v>cpx</v>
          </cell>
          <cell r="I8" t="str">
            <v>cpx</v>
          </cell>
          <cell r="J8" t="str">
            <v>small cpx</v>
          </cell>
          <cell r="N8" t="str">
            <v>cpx</v>
          </cell>
        </row>
        <row r="9">
          <cell r="F9" t="str">
            <v>rim</v>
          </cell>
          <cell r="G9" t="str">
            <v>core</v>
          </cell>
          <cell r="J9" t="str">
            <v>core</v>
          </cell>
          <cell r="N9" t="str">
            <v>rim</v>
          </cell>
        </row>
        <row r="12">
          <cell r="A12" t="str">
            <v>Na2O</v>
          </cell>
          <cell r="B12">
            <v>0.24</v>
          </cell>
          <cell r="C12">
            <v>0.217</v>
          </cell>
          <cell r="D12">
            <v>0.216</v>
          </cell>
          <cell r="E12">
            <v>0.249</v>
          </cell>
          <cell r="F12">
            <v>0.256</v>
          </cell>
          <cell r="G12">
            <v>0.151</v>
          </cell>
          <cell r="H12">
            <v>0.244</v>
          </cell>
          <cell r="I12">
            <v>0.371</v>
          </cell>
          <cell r="J12">
            <v>0.248</v>
          </cell>
          <cell r="K12">
            <v>0.233</v>
          </cell>
          <cell r="L12">
            <v>0.158</v>
          </cell>
          <cell r="M12">
            <v>0.194</v>
          </cell>
          <cell r="N12">
            <v>0.226</v>
          </cell>
          <cell r="O12">
            <v>0.182</v>
          </cell>
          <cell r="P12">
            <v>0.197</v>
          </cell>
          <cell r="Q12">
            <v>0.27</v>
          </cell>
        </row>
        <row r="13">
          <cell r="A13" t="str">
            <v>MgO</v>
          </cell>
          <cell r="B13">
            <v>16.504</v>
          </cell>
          <cell r="C13">
            <v>16.41</v>
          </cell>
          <cell r="D13">
            <v>16.955</v>
          </cell>
          <cell r="E13">
            <v>16.949</v>
          </cell>
          <cell r="F13">
            <v>16.751</v>
          </cell>
          <cell r="G13">
            <v>18.154</v>
          </cell>
          <cell r="H13">
            <v>16.957</v>
          </cell>
          <cell r="I13">
            <v>17.022</v>
          </cell>
          <cell r="J13">
            <v>17.083</v>
          </cell>
          <cell r="K13">
            <v>16.632</v>
          </cell>
          <cell r="L13">
            <v>17.637</v>
          </cell>
          <cell r="M13">
            <v>16.612</v>
          </cell>
          <cell r="N13">
            <v>16.836</v>
          </cell>
          <cell r="O13">
            <v>17.821</v>
          </cell>
          <cell r="P13">
            <v>18.141</v>
          </cell>
          <cell r="Q13">
            <v>16.695</v>
          </cell>
        </row>
        <row r="14">
          <cell r="A14" t="str">
            <v>Al2O3</v>
          </cell>
          <cell r="B14">
            <v>4.54</v>
          </cell>
          <cell r="C14">
            <v>4.23</v>
          </cell>
          <cell r="D14">
            <v>3.881</v>
          </cell>
          <cell r="E14">
            <v>4.535</v>
          </cell>
          <cell r="F14">
            <v>4.125</v>
          </cell>
          <cell r="G14">
            <v>1.961</v>
          </cell>
          <cell r="H14">
            <v>3.839</v>
          </cell>
          <cell r="I14">
            <v>3.384</v>
          </cell>
          <cell r="J14">
            <v>4.47</v>
          </cell>
          <cell r="K14">
            <v>4.527</v>
          </cell>
          <cell r="L14">
            <v>1.935</v>
          </cell>
          <cell r="M14">
            <v>3.968</v>
          </cell>
          <cell r="N14">
            <v>3.866</v>
          </cell>
          <cell r="O14">
            <v>2.454</v>
          </cell>
          <cell r="P14">
            <v>1.995</v>
          </cell>
          <cell r="Q14">
            <v>4.208</v>
          </cell>
        </row>
        <row r="15">
          <cell r="A15" t="str">
            <v>SiO2</v>
          </cell>
          <cell r="B15">
            <v>50.857</v>
          </cell>
          <cell r="C15">
            <v>51.769</v>
          </cell>
          <cell r="D15">
            <v>51.495</v>
          </cell>
          <cell r="E15">
            <v>51.018</v>
          </cell>
          <cell r="F15">
            <v>51.223</v>
          </cell>
          <cell r="G15">
            <v>53.255</v>
          </cell>
          <cell r="H15">
            <v>51.06</v>
          </cell>
          <cell r="I15">
            <v>52.864</v>
          </cell>
          <cell r="J15">
            <v>51.146</v>
          </cell>
          <cell r="K15">
            <v>51.099</v>
          </cell>
          <cell r="L15">
            <v>53.277</v>
          </cell>
          <cell r="M15">
            <v>50.986</v>
          </cell>
          <cell r="N15">
            <v>51.7</v>
          </cell>
          <cell r="O15">
            <v>52.652</v>
          </cell>
          <cell r="P15">
            <v>52.924</v>
          </cell>
          <cell r="Q15">
            <v>51.326</v>
          </cell>
        </row>
        <row r="16">
          <cell r="A16" t="str">
            <v>K2O</v>
          </cell>
          <cell r="B16">
            <v>0.013</v>
          </cell>
          <cell r="C16">
            <v>0.006</v>
          </cell>
          <cell r="D16">
            <v>0.004</v>
          </cell>
          <cell r="E16">
            <v>0</v>
          </cell>
          <cell r="F16">
            <v>0.001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0.004</v>
          </cell>
          <cell r="L16">
            <v>0.004</v>
          </cell>
          <cell r="M16">
            <v>0.005</v>
          </cell>
          <cell r="N16">
            <v>0.019</v>
          </cell>
          <cell r="O16">
            <v>0</v>
          </cell>
          <cell r="P16">
            <v>0</v>
          </cell>
          <cell r="Q16">
            <v>0.006</v>
          </cell>
        </row>
        <row r="17">
          <cell r="A17" t="str">
            <v>CaO</v>
          </cell>
          <cell r="B17">
            <v>21.428</v>
          </cell>
          <cell r="C17">
            <v>22.234</v>
          </cell>
          <cell r="D17">
            <v>21.959</v>
          </cell>
          <cell r="E17">
            <v>20.68</v>
          </cell>
          <cell r="F17">
            <v>22.745</v>
          </cell>
          <cell r="G17">
            <v>21.375</v>
          </cell>
          <cell r="H17">
            <v>20.997</v>
          </cell>
          <cell r="I17">
            <v>21.985</v>
          </cell>
          <cell r="J17">
            <v>22.036</v>
          </cell>
          <cell r="K17">
            <v>21.935</v>
          </cell>
          <cell r="L17">
            <v>21.645</v>
          </cell>
          <cell r="M17">
            <v>21.775</v>
          </cell>
          <cell r="N17">
            <v>21.802</v>
          </cell>
          <cell r="O17">
            <v>22.422</v>
          </cell>
          <cell r="P17">
            <v>21.412</v>
          </cell>
          <cell r="Q17">
            <v>21.192</v>
          </cell>
        </row>
        <row r="18">
          <cell r="A18" t="str">
            <v>TiO2</v>
          </cell>
          <cell r="B18">
            <v>0.565</v>
          </cell>
          <cell r="C18">
            <v>0.51</v>
          </cell>
          <cell r="D18">
            <v>0.479</v>
          </cell>
          <cell r="E18">
            <v>0.681</v>
          </cell>
          <cell r="F18">
            <v>0.449</v>
          </cell>
          <cell r="G18">
            <v>0.364</v>
          </cell>
          <cell r="H18">
            <v>0.689</v>
          </cell>
          <cell r="I18">
            <v>0.395</v>
          </cell>
          <cell r="J18">
            <v>0.507</v>
          </cell>
          <cell r="K18">
            <v>0.504</v>
          </cell>
          <cell r="L18">
            <v>0.362</v>
          </cell>
          <cell r="M18">
            <v>0.704</v>
          </cell>
          <cell r="N18">
            <v>0.51</v>
          </cell>
          <cell r="O18">
            <v>0.334</v>
          </cell>
          <cell r="P18">
            <v>0.299</v>
          </cell>
          <cell r="Q18">
            <v>0.52</v>
          </cell>
        </row>
        <row r="20">
          <cell r="A20" t="str">
            <v>MnO</v>
          </cell>
          <cell r="B20">
            <v>0.098</v>
          </cell>
          <cell r="C20">
            <v>0.143</v>
          </cell>
          <cell r="D20">
            <v>0.106</v>
          </cell>
          <cell r="E20">
            <v>0.145</v>
          </cell>
          <cell r="F20">
            <v>0.098</v>
          </cell>
          <cell r="G20">
            <v>0.182</v>
          </cell>
          <cell r="H20">
            <v>0.176</v>
          </cell>
          <cell r="I20">
            <v>0.118</v>
          </cell>
          <cell r="J20">
            <v>0.105</v>
          </cell>
          <cell r="K20">
            <v>0.124</v>
          </cell>
          <cell r="L20">
            <v>0.15</v>
          </cell>
          <cell r="M20">
            <v>0.165</v>
          </cell>
          <cell r="N20">
            <v>0.124</v>
          </cell>
          <cell r="O20">
            <v>0.096</v>
          </cell>
          <cell r="P20">
            <v>0.173</v>
          </cell>
          <cell r="Q20">
            <v>0.17</v>
          </cell>
        </row>
        <row r="21">
          <cell r="A21" t="str">
            <v>FeO</v>
          </cell>
          <cell r="B21">
            <v>5.706</v>
          </cell>
          <cell r="C21">
            <v>4.661</v>
          </cell>
          <cell r="D21">
            <v>4.784</v>
          </cell>
          <cell r="E21">
            <v>6.26</v>
          </cell>
          <cell r="F21">
            <v>5.093</v>
          </cell>
          <cell r="G21">
            <v>5.852</v>
          </cell>
          <cell r="H21">
            <v>6.82</v>
          </cell>
          <cell r="I21">
            <v>5.203</v>
          </cell>
          <cell r="J21">
            <v>4.935</v>
          </cell>
          <cell r="K21">
            <v>4.808</v>
          </cell>
          <cell r="L21">
            <v>5.772</v>
          </cell>
          <cell r="M21">
            <v>5.968</v>
          </cell>
          <cell r="N21">
            <v>5.752</v>
          </cell>
          <cell r="O21">
            <v>5.114</v>
          </cell>
          <cell r="P21">
            <v>5.524</v>
          </cell>
          <cell r="Q21">
            <v>6.272</v>
          </cell>
        </row>
        <row r="23">
          <cell r="A23" t="str">
            <v>Total</v>
          </cell>
          <cell r="B23">
            <v>100.157</v>
          </cell>
          <cell r="C23">
            <v>100.624</v>
          </cell>
          <cell r="D23">
            <v>100.327</v>
          </cell>
          <cell r="E23">
            <v>100.647</v>
          </cell>
          <cell r="F23">
            <v>101.002</v>
          </cell>
          <cell r="G23">
            <v>101.404</v>
          </cell>
          <cell r="H23">
            <v>100.801</v>
          </cell>
          <cell r="I23">
            <v>101.608</v>
          </cell>
          <cell r="J23">
            <v>101.137</v>
          </cell>
          <cell r="K23">
            <v>100.531</v>
          </cell>
          <cell r="L23">
            <v>100.995</v>
          </cell>
          <cell r="M23">
            <v>100.44</v>
          </cell>
          <cell r="N23">
            <v>101.002</v>
          </cell>
          <cell r="O23">
            <v>101.22</v>
          </cell>
          <cell r="P23">
            <v>100.765</v>
          </cell>
          <cell r="Q23">
            <v>100.824</v>
          </cell>
        </row>
        <row r="79">
          <cell r="A79" t="str">
            <v>Na</v>
          </cell>
          <cell r="B79">
            <v>0.016971592518712886</v>
          </cell>
          <cell r="C79">
            <v>0.015271468068438425</v>
          </cell>
          <cell r="D79">
            <v>0.015215343605809692</v>
          </cell>
          <cell r="E79">
            <v>0.01751743459337523</v>
          </cell>
          <cell r="F79">
            <v>0.017917816979301476</v>
          </cell>
          <cell r="G79">
            <v>0.010528594305328678</v>
          </cell>
          <cell r="H79">
            <v>0.017169597843123215</v>
          </cell>
          <cell r="I79">
            <v>0.025814716182762005</v>
          </cell>
          <cell r="J79">
            <v>0.01732051173932047</v>
          </cell>
          <cell r="K79">
            <v>0.016395458176078882</v>
          </cell>
          <cell r="L79">
            <v>0.01107730843836831</v>
          </cell>
          <cell r="M79">
            <v>0.013697003353683904</v>
          </cell>
          <cell r="N79">
            <v>0.015847131620575265</v>
          </cell>
          <cell r="O79">
            <v>0.012692448271274012</v>
          </cell>
          <cell r="P79">
            <v>0.013800424443140431</v>
          </cell>
          <cell r="Q79">
            <v>0.01898125810489083</v>
          </cell>
        </row>
        <row r="80">
          <cell r="A80" t="str">
            <v>Mg</v>
          </cell>
          <cell r="B80">
            <v>0.8973508068813332</v>
          </cell>
          <cell r="C80">
            <v>0.8879557503625576</v>
          </cell>
          <cell r="D80">
            <v>0.9183061562462547</v>
          </cell>
          <cell r="E80">
            <v>0.916804899657179</v>
          </cell>
          <cell r="F80">
            <v>0.9014622773806344</v>
          </cell>
          <cell r="G80">
            <v>0.9732568380523737</v>
          </cell>
          <cell r="H80">
            <v>0.9174470429532651</v>
          </cell>
          <cell r="I80">
            <v>0.9106798337542937</v>
          </cell>
          <cell r="J80">
            <v>0.9173495826364839</v>
          </cell>
          <cell r="K80">
            <v>0.8998576257437354</v>
          </cell>
          <cell r="L80">
            <v>0.9507439376069867</v>
          </cell>
          <cell r="M80">
            <v>0.9017942109397671</v>
          </cell>
          <cell r="N80">
            <v>0.9077010365478552</v>
          </cell>
          <cell r="O80">
            <v>0.9555815868825103</v>
          </cell>
          <cell r="P80">
            <v>0.9771227597778104</v>
          </cell>
          <cell r="Q80">
            <v>0.9024213101299077</v>
          </cell>
        </row>
        <row r="81">
          <cell r="A81" t="str">
            <v>Al</v>
          </cell>
          <cell r="B81">
            <v>0.19515337780980713</v>
          </cell>
          <cell r="C81">
            <v>0.18095487492137916</v>
          </cell>
          <cell r="D81">
            <v>0.16618067609663936</v>
          </cell>
          <cell r="E81">
            <v>0.1939355001063204</v>
          </cell>
          <cell r="F81">
            <v>0.1755003348031363</v>
          </cell>
          <cell r="G81">
            <v>0.08311509457731106</v>
          </cell>
          <cell r="H81">
            <v>0.16420912021824666</v>
          </cell>
          <cell r="I81">
            <v>0.14313065703520259</v>
          </cell>
          <cell r="J81">
            <v>0.1897690690428797</v>
          </cell>
          <cell r="K81">
            <v>0.19363639858921677</v>
          </cell>
          <cell r="L81">
            <v>0.0824644935981322</v>
          </cell>
          <cell r="M81">
            <v>0.1702959662919932</v>
          </cell>
          <cell r="N81">
            <v>0.1647832033204706</v>
          </cell>
          <cell r="O81">
            <v>0.10402972202784005</v>
          </cell>
          <cell r="P81">
            <v>0.08495285585105823</v>
          </cell>
          <cell r="Q81">
            <v>0.1798232436618692</v>
          </cell>
        </row>
        <row r="82">
          <cell r="A82" t="str">
            <v>Si</v>
          </cell>
          <cell r="B82">
            <v>1.8548775084737605</v>
          </cell>
          <cell r="C82">
            <v>1.8790743893620687</v>
          </cell>
          <cell r="D82">
            <v>1.870881233220982</v>
          </cell>
          <cell r="E82">
            <v>1.8511760797014003</v>
          </cell>
          <cell r="F82">
            <v>1.8491122858687254</v>
          </cell>
          <cell r="G82">
            <v>1.9151684386293528</v>
          </cell>
          <cell r="H82">
            <v>1.8531230155159597</v>
          </cell>
          <cell r="I82">
            <v>1.8971715754026761</v>
          </cell>
          <cell r="J82">
            <v>1.8423572832703736</v>
          </cell>
          <cell r="K82">
            <v>1.8545270856424914</v>
          </cell>
          <cell r="L82">
            <v>1.9265046708877198</v>
          </cell>
          <cell r="M82">
            <v>1.8566409143795544</v>
          </cell>
          <cell r="N82">
            <v>1.8697602032856673</v>
          </cell>
          <cell r="O82">
            <v>1.8938345251306647</v>
          </cell>
          <cell r="P82">
            <v>1.91219430823364</v>
          </cell>
          <cell r="Q82">
            <v>1.8610232250057286</v>
          </cell>
        </row>
        <row r="83">
          <cell r="A83" t="str">
            <v>K</v>
          </cell>
          <cell r="B83">
            <v>0.0006048760513310373</v>
          </cell>
          <cell r="C83">
            <v>0.00027783310232600434</v>
          </cell>
          <cell r="D83">
            <v>0.00018539571319845747</v>
          </cell>
          <cell r="E83">
            <v>0</v>
          </cell>
          <cell r="F83">
            <v>4.6052882067838745E-05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0.00018519928742638213</v>
          </cell>
          <cell r="L83">
            <v>0.00018452229019456958</v>
          </cell>
          <cell r="M83">
            <v>0.00023227663185672006</v>
          </cell>
          <cell r="N83">
            <v>0.0008766121993883871</v>
          </cell>
          <cell r="O83">
            <v>0</v>
          </cell>
          <cell r="P83">
            <v>0</v>
          </cell>
          <cell r="Q83">
            <v>0.00027753909276816244</v>
          </cell>
        </row>
        <row r="84">
          <cell r="A84" t="str">
            <v>Ca</v>
          </cell>
          <cell r="B84">
            <v>0.8373437485299624</v>
          </cell>
          <cell r="C84">
            <v>0.8646681184825661</v>
          </cell>
          <cell r="D84">
            <v>0.8547741155645024</v>
          </cell>
          <cell r="E84">
            <v>0.8039563730413163</v>
          </cell>
          <cell r="F84">
            <v>0.8797147269480178</v>
          </cell>
          <cell r="G84">
            <v>0.8235886595137819</v>
          </cell>
          <cell r="H84">
            <v>0.8164664343075707</v>
          </cell>
          <cell r="I84">
            <v>0.8453386097583333</v>
          </cell>
          <cell r="J84">
            <v>0.850457454915919</v>
          </cell>
          <cell r="K84">
            <v>0.8529352548352063</v>
          </cell>
          <cell r="L84">
            <v>0.8385820112932385</v>
          </cell>
          <cell r="M84">
            <v>0.849557515510203</v>
          </cell>
          <cell r="N84">
            <v>0.8447911421445575</v>
          </cell>
          <cell r="O84">
            <v>0.8640903452748213</v>
          </cell>
          <cell r="P84">
            <v>0.8288849276780236</v>
          </cell>
          <cell r="Q84">
            <v>0.8232731774466282</v>
          </cell>
        </row>
        <row r="85">
          <cell r="A85" t="str">
            <v>Ti</v>
          </cell>
          <cell r="B85">
            <v>0.01549650262395189</v>
          </cell>
          <cell r="C85">
            <v>0.013920829768842125</v>
          </cell>
          <cell r="D85">
            <v>0.01308691913021796</v>
          </cell>
          <cell r="E85">
            <v>0.01858198740902703</v>
          </cell>
          <cell r="F85">
            <v>0.012188923853604186</v>
          </cell>
          <cell r="G85">
            <v>0.009843934603900095</v>
          </cell>
          <cell r="H85">
            <v>0.018804570157277913</v>
          </cell>
          <cell r="I85">
            <v>0.010660177416148612</v>
          </cell>
          <cell r="J85">
            <v>0.013733805411914216</v>
          </cell>
          <cell r="K85">
            <v>0.013755363296322048</v>
          </cell>
          <cell r="L85">
            <v>0.009843728435650314</v>
          </cell>
          <cell r="M85">
            <v>0.01927837320275201</v>
          </cell>
          <cell r="N85">
            <v>0.013870314037431743</v>
          </cell>
          <cell r="O85">
            <v>0.009034297191328356</v>
          </cell>
          <cell r="P85">
            <v>0.008124025873765985</v>
          </cell>
          <cell r="Q85">
            <v>0.014178767014067287</v>
          </cell>
        </row>
        <row r="87">
          <cell r="A87" t="str">
            <v>Mn</v>
          </cell>
          <cell r="B87">
            <v>0.0030274453489194933</v>
          </cell>
          <cell r="C87">
            <v>0.0043963875986176345</v>
          </cell>
          <cell r="D87">
            <v>0.003261915906924347</v>
          </cell>
          <cell r="E87">
            <v>0.004456337163420661</v>
          </cell>
          <cell r="F87">
            <v>0.0029964710672204624</v>
          </cell>
          <cell r="G87">
            <v>0.005543750984178254</v>
          </cell>
          <cell r="H87">
            <v>0.0054103062191817024</v>
          </cell>
          <cell r="I87">
            <v>0.00358685924415548</v>
          </cell>
          <cell r="J87">
            <v>0.003203592140785485</v>
          </cell>
          <cell r="K87">
            <v>0.0038117833077535982</v>
          </cell>
          <cell r="L87">
            <v>0.0045941725505078265</v>
          </cell>
          <cell r="M87">
            <v>0.00508916648534056</v>
          </cell>
          <cell r="N87">
            <v>0.003798418330796989</v>
          </cell>
          <cell r="O87">
            <v>0.0029247188841041148</v>
          </cell>
          <cell r="P87">
            <v>0.0052943323771430404</v>
          </cell>
          <cell r="Q87">
            <v>0.005220943988415927</v>
          </cell>
        </row>
        <row r="88">
          <cell r="A88" t="str">
            <v>Fe2</v>
          </cell>
          <cell r="B88">
            <v>0.17404127590510604</v>
          </cell>
          <cell r="C88">
            <v>0.14148464009346107</v>
          </cell>
          <cell r="D88">
            <v>0.14535444630578923</v>
          </cell>
          <cell r="E88">
            <v>0.18995670496212747</v>
          </cell>
          <cell r="F88">
            <v>0.15375453845482911</v>
          </cell>
          <cell r="G88">
            <v>0.17599766198358788</v>
          </cell>
          <cell r="H88">
            <v>0.20699688411962855</v>
          </cell>
          <cell r="I88">
            <v>0.15615518448866583</v>
          </cell>
          <cell r="J88">
            <v>0.14866383514002846</v>
          </cell>
          <cell r="K88">
            <v>0.1459288743643065</v>
          </cell>
          <cell r="L88">
            <v>0.174547093221532</v>
          </cell>
          <cell r="M88">
            <v>0.1817447119669094</v>
          </cell>
          <cell r="N88">
            <v>0.17396834828174415</v>
          </cell>
          <cell r="O88">
            <v>0.1538310040485574</v>
          </cell>
          <cell r="P88">
            <v>0.16691256237476457</v>
          </cell>
          <cell r="Q88">
            <v>0.19018506840327537</v>
          </cell>
        </row>
        <row r="91">
          <cell r="A91" t="str">
            <v>Sum</v>
          </cell>
          <cell r="B91">
            <v>4</v>
          </cell>
          <cell r="C91">
            <v>3.999999999999999</v>
          </cell>
          <cell r="D91">
            <v>3.9999999999999996</v>
          </cell>
          <cell r="E91">
            <v>3.999999999999999</v>
          </cell>
          <cell r="F91">
            <v>4</v>
          </cell>
          <cell r="G91">
            <v>3.9999999999999987</v>
          </cell>
          <cell r="H91">
            <v>4</v>
          </cell>
          <cell r="I91">
            <v>3.9999999999999996</v>
          </cell>
          <cell r="J91">
            <v>3.999999999999999</v>
          </cell>
          <cell r="K91">
            <v>3.9999999999999996</v>
          </cell>
          <cell r="L91">
            <v>4.000000000000001</v>
          </cell>
          <cell r="M91">
            <v>4</v>
          </cell>
          <cell r="N91">
            <v>4</v>
          </cell>
          <cell r="O91">
            <v>3.999999999999999</v>
          </cell>
          <cell r="P91">
            <v>3.9999999999999996</v>
          </cell>
          <cell r="Q91">
            <v>4</v>
          </cell>
        </row>
        <row r="97">
          <cell r="A97" t="str">
            <v>Mg#</v>
          </cell>
          <cell r="B97">
            <v>83.75559436163972</v>
          </cell>
          <cell r="C97">
            <v>86.25616000642964</v>
          </cell>
          <cell r="D97">
            <v>86.33450877497579</v>
          </cell>
          <cell r="E97">
            <v>82.83670989585269</v>
          </cell>
          <cell r="F97">
            <v>85.42910460225232</v>
          </cell>
          <cell r="G97">
            <v>84.68592796651389</v>
          </cell>
          <cell r="H97">
            <v>81.59117772475552</v>
          </cell>
          <cell r="I97">
            <v>85.36276164370308</v>
          </cell>
          <cell r="J97">
            <v>86.05422477231937</v>
          </cell>
          <cell r="K97">
            <v>86.0460166248818</v>
          </cell>
          <cell r="L97">
            <v>84.48871550206722</v>
          </cell>
          <cell r="M97">
            <v>83.22674819291538</v>
          </cell>
          <cell r="N97">
            <v>83.91668002056375</v>
          </cell>
          <cell r="O97">
            <v>86.13401314298626</v>
          </cell>
          <cell r="P97">
            <v>85.41019152619273</v>
          </cell>
          <cell r="Q97">
            <v>82.59345065707949</v>
          </cell>
        </row>
        <row r="98">
          <cell r="A98" t="str">
            <v>Wo</v>
          </cell>
          <cell r="B98">
            <v>43.869022354574334</v>
          </cell>
          <cell r="C98">
            <v>45.65040040747752</v>
          </cell>
          <cell r="D98">
            <v>44.555809352933856</v>
          </cell>
          <cell r="E98">
            <v>42.07614009188504</v>
          </cell>
          <cell r="F98">
            <v>45.46490185810454</v>
          </cell>
          <cell r="G98">
            <v>41.746281529128105</v>
          </cell>
          <cell r="H98">
            <v>42.066158775455364</v>
          </cell>
          <cell r="I98">
            <v>44.20825584975392</v>
          </cell>
          <cell r="J98">
            <v>44.376226481392834</v>
          </cell>
          <cell r="K98">
            <v>44.92155064925245</v>
          </cell>
          <cell r="L98">
            <v>42.70041867814628</v>
          </cell>
          <cell r="M98">
            <v>43.94801514434288</v>
          </cell>
          <cell r="N98">
            <v>43.85198296647426</v>
          </cell>
          <cell r="O98">
            <v>43.784598919120825</v>
          </cell>
          <cell r="P98">
            <v>42.01309848936846</v>
          </cell>
          <cell r="Q98">
            <v>42.97102993124185</v>
          </cell>
        </row>
        <row r="99">
          <cell r="A99" t="str">
            <v>En</v>
          </cell>
          <cell r="B99">
            <v>47.012833947925394</v>
          </cell>
          <cell r="C99">
            <v>46.87987758738002</v>
          </cell>
          <cell r="D99">
            <v>47.86746963940562</v>
          </cell>
          <cell r="E99">
            <v>47.98221979256532</v>
          </cell>
          <cell r="F99">
            <v>46.58884603658084</v>
          </cell>
          <cell r="G99">
            <v>49.33270206205837</v>
          </cell>
          <cell r="H99">
            <v>47.26890335629589</v>
          </cell>
          <cell r="I99">
            <v>47.62537357583921</v>
          </cell>
          <cell r="J99">
            <v>47.86660709054808</v>
          </cell>
          <cell r="K99">
            <v>47.392811685071344</v>
          </cell>
          <cell r="L99">
            <v>48.41168024689663</v>
          </cell>
          <cell r="M99">
            <v>46.65024429294882</v>
          </cell>
          <cell r="N99">
            <v>47.117551791915425</v>
          </cell>
          <cell r="O99">
            <v>48.42058095538692</v>
          </cell>
          <cell r="P99">
            <v>49.52672364033515</v>
          </cell>
          <cell r="Q99">
            <v>47.10219425398039</v>
          </cell>
        </row>
        <row r="100">
          <cell r="A100" t="str">
            <v>Fs</v>
          </cell>
          <cell r="B100">
            <v>9.11814369750028</v>
          </cell>
          <cell r="C100">
            <v>7.469722005142453</v>
          </cell>
          <cell r="D100">
            <v>7.5767210076605185</v>
          </cell>
          <cell r="E100">
            <v>9.94164011554965</v>
          </cell>
          <cell r="F100">
            <v>7.946252105314625</v>
          </cell>
          <cell r="G100">
            <v>8.921016408813527</v>
          </cell>
          <cell r="H100">
            <v>10.664937868248735</v>
          </cell>
          <cell r="I100">
            <v>8.166370574406868</v>
          </cell>
          <cell r="J100">
            <v>7.7571664280590955</v>
          </cell>
          <cell r="K100">
            <v>7.685637665676203</v>
          </cell>
          <cell r="L100">
            <v>8.88790107495708</v>
          </cell>
          <cell r="M100">
            <v>9.401740562708309</v>
          </cell>
          <cell r="N100">
            <v>9.030465241610317</v>
          </cell>
          <cell r="O100">
            <v>7.794820125492265</v>
          </cell>
          <cell r="P100">
            <v>8.460177870296391</v>
          </cell>
          <cell r="Q100">
            <v>9.926775814777756</v>
          </cell>
        </row>
        <row r="101">
          <cell r="A101" t="str">
            <v>Sum</v>
          </cell>
          <cell r="B101">
            <v>100</v>
          </cell>
          <cell r="C101">
            <v>100</v>
          </cell>
          <cell r="D101">
            <v>100</v>
          </cell>
          <cell r="E101">
            <v>100</v>
          </cell>
          <cell r="F101">
            <v>100.00000000000001</v>
          </cell>
          <cell r="G101">
            <v>100</v>
          </cell>
          <cell r="H101">
            <v>99.99999999999997</v>
          </cell>
          <cell r="I101">
            <v>100</v>
          </cell>
          <cell r="J101">
            <v>100</v>
          </cell>
          <cell r="K101">
            <v>99.99999999999999</v>
          </cell>
          <cell r="L101">
            <v>100</v>
          </cell>
          <cell r="M101">
            <v>100.00000000000001</v>
          </cell>
          <cell r="N101">
            <v>100</v>
          </cell>
          <cell r="O101">
            <v>100</v>
          </cell>
          <cell r="P101">
            <v>100</v>
          </cell>
          <cell r="Q101">
            <v>100</v>
          </cell>
        </row>
      </sheetData>
      <sheetData sheetId="12">
        <row r="6">
          <cell r="A6" t="str">
            <v>YKDT86-R20</v>
          </cell>
        </row>
        <row r="8">
          <cell r="B8" t="str">
            <v>cpx</v>
          </cell>
          <cell r="H8" t="str">
            <v>small cpx</v>
          </cell>
          <cell r="J8" t="str">
            <v>cpx</v>
          </cell>
          <cell r="P8" t="str">
            <v>cpx</v>
          </cell>
        </row>
        <row r="9">
          <cell r="B9" t="str">
            <v>rim</v>
          </cell>
          <cell r="J9" t="str">
            <v>rim</v>
          </cell>
          <cell r="P9" t="str">
            <v>rim</v>
          </cell>
        </row>
        <row r="12">
          <cell r="A12" t="str">
            <v>Na2O</v>
          </cell>
          <cell r="B12">
            <v>0.236</v>
          </cell>
          <cell r="C12">
            <v>0.221</v>
          </cell>
          <cell r="D12">
            <v>0.127</v>
          </cell>
          <cell r="E12">
            <v>0.202</v>
          </cell>
          <cell r="F12">
            <v>0.197</v>
          </cell>
          <cell r="G12">
            <v>0.233</v>
          </cell>
          <cell r="H12">
            <v>0.182</v>
          </cell>
          <cell r="I12">
            <v>0.284</v>
          </cell>
          <cell r="J12">
            <v>0.212</v>
          </cell>
          <cell r="K12">
            <v>0.232</v>
          </cell>
          <cell r="L12">
            <v>0.159</v>
          </cell>
          <cell r="M12">
            <v>0.204</v>
          </cell>
          <cell r="N12">
            <v>0.187</v>
          </cell>
          <cell r="O12">
            <v>0.198</v>
          </cell>
          <cell r="P12">
            <v>0.244</v>
          </cell>
          <cell r="Q12">
            <v>0.193</v>
          </cell>
          <cell r="R12">
            <v>0.214</v>
          </cell>
          <cell r="S12">
            <v>0.249</v>
          </cell>
          <cell r="T12">
            <v>0.226</v>
          </cell>
          <cell r="U12">
            <v>0.191</v>
          </cell>
        </row>
        <row r="13">
          <cell r="A13" t="str">
            <v>MgO</v>
          </cell>
          <cell r="B13">
            <v>16.927</v>
          </cell>
          <cell r="C13">
            <v>16.725</v>
          </cell>
          <cell r="D13">
            <v>18.012</v>
          </cell>
          <cell r="E13">
            <v>16.76</v>
          </cell>
          <cell r="F13">
            <v>16.743</v>
          </cell>
          <cell r="G13">
            <v>16.622</v>
          </cell>
          <cell r="H13">
            <v>17.058</v>
          </cell>
          <cell r="I13">
            <v>16.292</v>
          </cell>
          <cell r="J13">
            <v>17.075</v>
          </cell>
          <cell r="K13">
            <v>16.468</v>
          </cell>
          <cell r="L13">
            <v>18.151</v>
          </cell>
          <cell r="M13">
            <v>16.513</v>
          </cell>
          <cell r="N13">
            <v>16.997</v>
          </cell>
          <cell r="O13">
            <v>16.647</v>
          </cell>
          <cell r="P13">
            <v>17.261</v>
          </cell>
          <cell r="Q13">
            <v>17.221</v>
          </cell>
          <cell r="R13">
            <v>16.964</v>
          </cell>
          <cell r="S13">
            <v>16.659</v>
          </cell>
          <cell r="T13">
            <v>16.307</v>
          </cell>
          <cell r="U13">
            <v>17.561</v>
          </cell>
        </row>
        <row r="14">
          <cell r="A14" t="str">
            <v>Al2O3</v>
          </cell>
          <cell r="B14">
            <v>3.452</v>
          </cell>
          <cell r="C14">
            <v>3.403</v>
          </cell>
          <cell r="D14">
            <v>1.693</v>
          </cell>
          <cell r="E14">
            <v>2.579</v>
          </cell>
          <cell r="F14">
            <v>3.193</v>
          </cell>
          <cell r="G14">
            <v>3.384</v>
          </cell>
          <cell r="H14">
            <v>2.199</v>
          </cell>
          <cell r="I14">
            <v>3.741</v>
          </cell>
          <cell r="J14">
            <v>2.486</v>
          </cell>
          <cell r="K14">
            <v>3.76</v>
          </cell>
          <cell r="L14">
            <v>1.685</v>
          </cell>
          <cell r="M14">
            <v>3.773</v>
          </cell>
          <cell r="N14">
            <v>2.315</v>
          </cell>
          <cell r="O14">
            <v>2.481</v>
          </cell>
          <cell r="P14">
            <v>2.082</v>
          </cell>
          <cell r="Q14">
            <v>1.935</v>
          </cell>
          <cell r="R14">
            <v>1.999</v>
          </cell>
          <cell r="S14">
            <v>3.016</v>
          </cell>
          <cell r="T14">
            <v>3.288</v>
          </cell>
          <cell r="U14">
            <v>2.039</v>
          </cell>
        </row>
        <row r="15">
          <cell r="A15" t="str">
            <v>SiO2</v>
          </cell>
          <cell r="B15">
            <v>51.024</v>
          </cell>
          <cell r="C15">
            <v>50.765</v>
          </cell>
          <cell r="D15">
            <v>52.049</v>
          </cell>
          <cell r="E15">
            <v>51.161</v>
          </cell>
          <cell r="F15">
            <v>50.701</v>
          </cell>
          <cell r="G15">
            <v>50.145</v>
          </cell>
          <cell r="H15">
            <v>51.593</v>
          </cell>
          <cell r="I15">
            <v>49.775</v>
          </cell>
          <cell r="J15">
            <v>51.734</v>
          </cell>
          <cell r="K15">
            <v>50.594</v>
          </cell>
          <cell r="L15">
            <v>52.363</v>
          </cell>
          <cell r="M15">
            <v>50.286</v>
          </cell>
          <cell r="N15">
            <v>50.988</v>
          </cell>
          <cell r="O15">
            <v>50.977</v>
          </cell>
          <cell r="P15">
            <v>51.632</v>
          </cell>
          <cell r="Q15">
            <v>51.638</v>
          </cell>
          <cell r="R15">
            <v>51.553</v>
          </cell>
          <cell r="S15">
            <v>51.024</v>
          </cell>
          <cell r="T15">
            <v>50.635</v>
          </cell>
          <cell r="U15">
            <v>51.903</v>
          </cell>
        </row>
        <row r="16">
          <cell r="A16" t="str">
            <v>K2O</v>
          </cell>
          <cell r="B16">
            <v>0.002</v>
          </cell>
          <cell r="C16">
            <v>0.004</v>
          </cell>
          <cell r="D16">
            <v>0.004</v>
          </cell>
          <cell r="E16">
            <v>0.006</v>
          </cell>
          <cell r="F16">
            <v>0</v>
          </cell>
          <cell r="G16">
            <v>0.012</v>
          </cell>
          <cell r="H16">
            <v>0.012</v>
          </cell>
          <cell r="I16">
            <v>0.008</v>
          </cell>
          <cell r="J16">
            <v>0.007</v>
          </cell>
          <cell r="K16">
            <v>0.007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0.004</v>
          </cell>
          <cell r="R16">
            <v>0</v>
          </cell>
          <cell r="S16">
            <v>0.011</v>
          </cell>
          <cell r="T16">
            <v>0.007</v>
          </cell>
          <cell r="U16">
            <v>0.006</v>
          </cell>
        </row>
        <row r="17">
          <cell r="A17" t="str">
            <v>CaO</v>
          </cell>
          <cell r="B17">
            <v>22.835</v>
          </cell>
          <cell r="C17">
            <v>23.011</v>
          </cell>
          <cell r="D17">
            <v>22.32</v>
          </cell>
          <cell r="E17">
            <v>22.981</v>
          </cell>
          <cell r="F17">
            <v>22.988</v>
          </cell>
          <cell r="G17">
            <v>22.3</v>
          </cell>
          <cell r="H17">
            <v>23.032</v>
          </cell>
          <cell r="I17">
            <v>21.824</v>
          </cell>
          <cell r="J17">
            <v>23.004</v>
          </cell>
          <cell r="K17">
            <v>22.865</v>
          </cell>
          <cell r="L17">
            <v>21.444</v>
          </cell>
          <cell r="M17">
            <v>22.826</v>
          </cell>
          <cell r="N17">
            <v>22.926</v>
          </cell>
          <cell r="O17">
            <v>21.939</v>
          </cell>
          <cell r="P17">
            <v>22.253</v>
          </cell>
          <cell r="Q17">
            <v>22.122</v>
          </cell>
          <cell r="R17">
            <v>22.32</v>
          </cell>
          <cell r="S17">
            <v>22.53</v>
          </cell>
          <cell r="T17">
            <v>21.952</v>
          </cell>
          <cell r="U17">
            <v>21.473</v>
          </cell>
        </row>
        <row r="18">
          <cell r="A18" t="str">
            <v>TiO2</v>
          </cell>
          <cell r="B18">
            <v>0.514</v>
          </cell>
          <cell r="C18">
            <v>0.572</v>
          </cell>
          <cell r="D18">
            <v>0.387</v>
          </cell>
          <cell r="E18">
            <v>0.485</v>
          </cell>
          <cell r="F18">
            <v>0.549</v>
          </cell>
          <cell r="G18">
            <v>0.652</v>
          </cell>
          <cell r="H18">
            <v>0.419</v>
          </cell>
          <cell r="I18">
            <v>0.719</v>
          </cell>
          <cell r="J18">
            <v>0.429</v>
          </cell>
          <cell r="K18">
            <v>0.657</v>
          </cell>
          <cell r="L18">
            <v>0.37</v>
          </cell>
          <cell r="M18">
            <v>0.681</v>
          </cell>
          <cell r="N18">
            <v>0.404</v>
          </cell>
          <cell r="O18">
            <v>0.544</v>
          </cell>
          <cell r="P18">
            <v>0.384</v>
          </cell>
          <cell r="Q18">
            <v>0.35</v>
          </cell>
          <cell r="R18">
            <v>0.35</v>
          </cell>
          <cell r="S18">
            <v>0.547</v>
          </cell>
          <cell r="T18">
            <v>0.565</v>
          </cell>
          <cell r="U18">
            <v>0.37</v>
          </cell>
        </row>
        <row r="20">
          <cell r="A20" t="str">
            <v>MnO</v>
          </cell>
          <cell r="B20">
            <v>0.159</v>
          </cell>
          <cell r="C20">
            <v>0.136</v>
          </cell>
          <cell r="D20">
            <v>0.112</v>
          </cell>
          <cell r="E20">
            <v>0.119</v>
          </cell>
          <cell r="F20">
            <v>0.103</v>
          </cell>
          <cell r="G20">
            <v>0.17</v>
          </cell>
          <cell r="H20">
            <v>0.127</v>
          </cell>
          <cell r="I20">
            <v>0.159</v>
          </cell>
          <cell r="J20">
            <v>0.098</v>
          </cell>
          <cell r="K20">
            <v>0.141</v>
          </cell>
          <cell r="L20">
            <v>0.13</v>
          </cell>
          <cell r="M20">
            <v>0.136</v>
          </cell>
          <cell r="N20">
            <v>0.121</v>
          </cell>
          <cell r="O20">
            <v>0.156</v>
          </cell>
          <cell r="P20">
            <v>0.161</v>
          </cell>
          <cell r="Q20">
            <v>0.187</v>
          </cell>
          <cell r="R20">
            <v>0.164</v>
          </cell>
          <cell r="S20">
            <v>0.165</v>
          </cell>
          <cell r="T20">
            <v>0.203</v>
          </cell>
          <cell r="U20">
            <v>0.185</v>
          </cell>
        </row>
        <row r="21">
          <cell r="A21" t="str">
            <v>FeO</v>
          </cell>
          <cell r="B21">
            <v>5.72</v>
          </cell>
          <cell r="C21">
            <v>5.724</v>
          </cell>
          <cell r="D21">
            <v>5.661</v>
          </cell>
          <cell r="E21">
            <v>5.886</v>
          </cell>
          <cell r="F21">
            <v>5.866</v>
          </cell>
          <cell r="G21">
            <v>6.62</v>
          </cell>
          <cell r="H21">
            <v>5.911</v>
          </cell>
          <cell r="I21">
            <v>7.095</v>
          </cell>
          <cell r="J21">
            <v>5.727</v>
          </cell>
          <cell r="K21">
            <v>6.162</v>
          </cell>
          <cell r="L21">
            <v>6.182</v>
          </cell>
          <cell r="M21">
            <v>6.071</v>
          </cell>
          <cell r="N21">
            <v>6.146</v>
          </cell>
          <cell r="O21">
            <v>7.427</v>
          </cell>
          <cell r="P21">
            <v>6.695</v>
          </cell>
          <cell r="Q21">
            <v>6.492</v>
          </cell>
          <cell r="R21">
            <v>6.395</v>
          </cell>
          <cell r="S21">
            <v>6.457</v>
          </cell>
          <cell r="T21">
            <v>7.047</v>
          </cell>
          <cell r="U21">
            <v>6.628</v>
          </cell>
        </row>
        <row r="23">
          <cell r="A23" t="str">
            <v>Total</v>
          </cell>
          <cell r="B23">
            <v>100.957</v>
          </cell>
          <cell r="C23">
            <v>100.608</v>
          </cell>
          <cell r="D23">
            <v>100.399</v>
          </cell>
          <cell r="E23">
            <v>100.212</v>
          </cell>
          <cell r="F23">
            <v>100.39</v>
          </cell>
          <cell r="G23">
            <v>100.206</v>
          </cell>
          <cell r="H23">
            <v>100.548</v>
          </cell>
          <cell r="I23">
            <v>99.945</v>
          </cell>
          <cell r="J23">
            <v>100.84</v>
          </cell>
          <cell r="K23">
            <v>100.945</v>
          </cell>
          <cell r="L23">
            <v>100.518</v>
          </cell>
          <cell r="M23">
            <v>100.551</v>
          </cell>
          <cell r="N23">
            <v>100.129</v>
          </cell>
          <cell r="O23">
            <v>100.405</v>
          </cell>
          <cell r="P23">
            <v>100.724</v>
          </cell>
          <cell r="Q23">
            <v>100.169</v>
          </cell>
          <cell r="R23">
            <v>99.963</v>
          </cell>
          <cell r="S23">
            <v>100.662</v>
          </cell>
          <cell r="T23">
            <v>100.248</v>
          </cell>
          <cell r="U23">
            <v>100.371</v>
          </cell>
        </row>
        <row r="79">
          <cell r="A79" t="str">
            <v>Na</v>
          </cell>
          <cell r="B79">
            <v>0.016545276518039616</v>
          </cell>
          <cell r="C79">
            <v>0.0155582530378698</v>
          </cell>
          <cell r="D79">
            <v>0.008937288616405574</v>
          </cell>
          <cell r="E79">
            <v>0.014291548952303265</v>
          </cell>
          <cell r="F79">
            <v>0.013904849694811944</v>
          </cell>
          <cell r="G79">
            <v>0.016503559783654417</v>
          </cell>
          <cell r="H79">
            <v>0.012827985823639329</v>
          </cell>
          <cell r="I79">
            <v>0.0201962961245678</v>
          </cell>
          <cell r="J79">
            <v>0.01488861412003571</v>
          </cell>
          <cell r="K79">
            <v>0.01630645836747542</v>
          </cell>
          <cell r="L79">
            <v>0.011182510436532574</v>
          </cell>
          <cell r="M79">
            <v>0.014389260581211358</v>
          </cell>
          <cell r="N79">
            <v>0.013237299629504994</v>
          </cell>
          <cell r="O79">
            <v>0.01403838518465336</v>
          </cell>
          <cell r="P79">
            <v>0.01717733217966977</v>
          </cell>
          <cell r="Q79">
            <v>0.01366439300854191</v>
          </cell>
          <cell r="R79">
            <v>0.015187648502776662</v>
          </cell>
          <cell r="S79">
            <v>0.017555514264230403</v>
          </cell>
          <cell r="T79">
            <v>0.016037953217979416</v>
          </cell>
          <cell r="U79">
            <v>0.01348397474980316</v>
          </cell>
        </row>
        <row r="80">
          <cell r="A80" t="str">
            <v>Mg</v>
          </cell>
          <cell r="B80">
            <v>0.9124387260916529</v>
          </cell>
          <cell r="C80">
            <v>0.905308028274118</v>
          </cell>
          <cell r="D80">
            <v>0.9745983882183101</v>
          </cell>
          <cell r="E80">
            <v>0.9117245191178357</v>
          </cell>
          <cell r="F80">
            <v>0.9086466676342716</v>
          </cell>
          <cell r="G80">
            <v>0.9052461284627518</v>
          </cell>
          <cell r="H80">
            <v>0.9244360683416888</v>
          </cell>
          <cell r="I80">
            <v>0.8908190168915504</v>
          </cell>
          <cell r="J80">
            <v>0.9220210027154759</v>
          </cell>
          <cell r="K80">
            <v>0.8899676241045189</v>
          </cell>
          <cell r="L80">
            <v>0.98153193215095</v>
          </cell>
          <cell r="M80">
            <v>0.8955626636538924</v>
          </cell>
          <cell r="N80">
            <v>0.9251065494585144</v>
          </cell>
          <cell r="O80">
            <v>0.907506265431924</v>
          </cell>
          <cell r="P80">
            <v>0.934315446556301</v>
          </cell>
          <cell r="Q80">
            <v>0.9374607437133654</v>
          </cell>
          <cell r="R80">
            <v>0.925692438673646</v>
          </cell>
          <cell r="S80">
            <v>0.9030770914132146</v>
          </cell>
          <cell r="T80">
            <v>0.8897669351811681</v>
          </cell>
          <cell r="U80">
            <v>0.9532251551831362</v>
          </cell>
        </row>
        <row r="81">
          <cell r="A81" t="str">
            <v>Al</v>
          </cell>
          <cell r="B81">
            <v>0.14710982520221855</v>
          </cell>
          <cell r="C81">
            <v>0.14562615117459793</v>
          </cell>
          <cell r="D81">
            <v>0.07242156170465183</v>
          </cell>
          <cell r="E81">
            <v>0.11091445241875952</v>
          </cell>
          <cell r="F81">
            <v>0.13699599046488298</v>
          </cell>
          <cell r="G81">
            <v>0.14570046225010652</v>
          </cell>
          <cell r="H81">
            <v>0.0942152442219447</v>
          </cell>
          <cell r="I81">
            <v>0.16171487281167538</v>
          </cell>
          <cell r="J81">
            <v>0.10612761464842857</v>
          </cell>
          <cell r="K81">
            <v>0.16064542859394196</v>
          </cell>
          <cell r="L81">
            <v>0.0720362271064504</v>
          </cell>
          <cell r="M81">
            <v>0.16177223320133588</v>
          </cell>
          <cell r="N81">
            <v>0.09961337477332304</v>
          </cell>
          <cell r="O81">
            <v>0.10692705213279978</v>
          </cell>
          <cell r="P81">
            <v>0.08909544033993842</v>
          </cell>
          <cell r="Q81">
            <v>0.08327657790940245</v>
          </cell>
          <cell r="R81">
            <v>0.08623794991690133</v>
          </cell>
          <cell r="S81">
            <v>0.12925710112227654</v>
          </cell>
          <cell r="T81">
            <v>0.14183426993865367</v>
          </cell>
          <cell r="U81">
            <v>0.08750052416860861</v>
          </cell>
        </row>
        <row r="82">
          <cell r="A82" t="str">
            <v>Si</v>
          </cell>
          <cell r="B82">
            <v>1.8449715416491872</v>
          </cell>
          <cell r="C82">
            <v>1.843257841927974</v>
          </cell>
          <cell r="D82">
            <v>1.8891550125258392</v>
          </cell>
          <cell r="E82">
            <v>1.8668958887504694</v>
          </cell>
          <cell r="F82">
            <v>1.8457366700333395</v>
          </cell>
          <cell r="G82">
            <v>1.8319030605493936</v>
          </cell>
          <cell r="H82">
            <v>1.8755601983315344</v>
          </cell>
          <cell r="I82">
            <v>1.825651176515789</v>
          </cell>
          <cell r="J82">
            <v>1.8739051932841404</v>
          </cell>
          <cell r="K82">
            <v>1.834103418724938</v>
          </cell>
          <cell r="L82">
            <v>1.8994149461413543</v>
          </cell>
          <cell r="M82">
            <v>1.829399449091448</v>
          </cell>
          <cell r="N82">
            <v>1.8615680338491947</v>
          </cell>
          <cell r="O82">
            <v>1.8641436705890426</v>
          </cell>
          <cell r="P82">
            <v>1.8747267610157305</v>
          </cell>
          <cell r="Q82">
            <v>1.8856261463132278</v>
          </cell>
          <cell r="R82">
            <v>1.8870519225203104</v>
          </cell>
          <cell r="S82">
            <v>1.8554183767994703</v>
          </cell>
          <cell r="T82">
            <v>1.853294600144221</v>
          </cell>
          <cell r="U82">
            <v>1.8898623238941505</v>
          </cell>
        </row>
        <row r="83">
          <cell r="A83" t="str">
            <v>K</v>
          </cell>
          <cell r="B83">
            <v>9.22579299667072E-05</v>
          </cell>
          <cell r="C83">
            <v>0.00018528498708266717</v>
          </cell>
          <cell r="D83">
            <v>0.00018521396830093728</v>
          </cell>
          <cell r="E83">
            <v>0.0002793128174143739</v>
          </cell>
          <cell r="F83">
            <v>0</v>
          </cell>
          <cell r="G83">
            <v>0.000559261134231225</v>
          </cell>
          <cell r="H83">
            <v>0.0005565190213747855</v>
          </cell>
          <cell r="I83">
            <v>0.0003743303671059327</v>
          </cell>
          <cell r="J83">
            <v>0.0003234656264998796</v>
          </cell>
          <cell r="K83">
            <v>0.00032372883509731537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0.0001863394074823675</v>
          </cell>
          <cell r="R83">
            <v>0</v>
          </cell>
          <cell r="S83">
            <v>0.00051029178575829</v>
          </cell>
          <cell r="T83">
            <v>0.00032685130747616776</v>
          </cell>
          <cell r="U83">
            <v>0.00027870675647443543</v>
          </cell>
        </row>
        <row r="84">
          <cell r="A84" t="str">
            <v>Ca</v>
          </cell>
          <cell r="B84">
            <v>0.8846547895531699</v>
          </cell>
          <cell r="C84">
            <v>0.8951892115143232</v>
          </cell>
          <cell r="D84">
            <v>0.8679746526002329</v>
          </cell>
          <cell r="E84">
            <v>0.8984784082597564</v>
          </cell>
          <cell r="F84">
            <v>0.8966274929174176</v>
          </cell>
          <cell r="G84">
            <v>0.8728454715850739</v>
          </cell>
          <cell r="H84">
            <v>0.89707659412684</v>
          </cell>
          <cell r="I84">
            <v>0.8576271737307788</v>
          </cell>
          <cell r="J84">
            <v>0.8927555575661043</v>
          </cell>
          <cell r="K84">
            <v>0.8880832053515103</v>
          </cell>
          <cell r="L84">
            <v>0.833410133413446</v>
          </cell>
          <cell r="M84">
            <v>0.8897109043028684</v>
          </cell>
          <cell r="N84">
            <v>0.8968026258241607</v>
          </cell>
          <cell r="O84">
            <v>0.8595667004421447</v>
          </cell>
          <cell r="P84">
            <v>0.8656956717229661</v>
          </cell>
          <cell r="Q84">
            <v>0.8655022750589332</v>
          </cell>
          <cell r="R84">
            <v>0.875350017334291</v>
          </cell>
          <cell r="S84">
            <v>0.8777810301153495</v>
          </cell>
          <cell r="T84">
            <v>0.8608458448227221</v>
          </cell>
          <cell r="U84">
            <v>0.8376991557840756</v>
          </cell>
        </row>
        <row r="85">
          <cell r="A85" t="str">
            <v>Ti</v>
          </cell>
          <cell r="B85">
            <v>0.01397651960094517</v>
          </cell>
          <cell r="C85">
            <v>0.015618469638988101</v>
          </cell>
          <cell r="D85">
            <v>0.010562991228865545</v>
          </cell>
          <cell r="E85">
            <v>0.013308942919402125</v>
          </cell>
          <cell r="F85">
            <v>0.015029561471216946</v>
          </cell>
          <cell r="G85">
            <v>0.01791196357852527</v>
          </cell>
          <cell r="H85">
            <v>0.011454469979512981</v>
          </cell>
          <cell r="I85">
            <v>0.01983152776064503</v>
          </cell>
          <cell r="J85">
            <v>0.011685561823182004</v>
          </cell>
          <cell r="K85">
            <v>0.017910632492507628</v>
          </cell>
          <cell r="L85">
            <v>0.010092942613925236</v>
          </cell>
          <cell r="M85">
            <v>0.018630706063119198</v>
          </cell>
          <cell r="N85">
            <v>0.011092081449532366</v>
          </cell>
          <cell r="O85">
            <v>0.014959764467668604</v>
          </cell>
          <cell r="P85">
            <v>0.010485062034855948</v>
          </cell>
          <cell r="Q85">
            <v>0.009611141515146632</v>
          </cell>
          <cell r="R85">
            <v>0.009634267498886665</v>
          </cell>
          <cell r="S85">
            <v>0.014958065386267308</v>
          </cell>
          <cell r="T85">
            <v>0.015551161910753872</v>
          </cell>
          <cell r="U85">
            <v>0.010131183451399762</v>
          </cell>
        </row>
        <row r="87">
          <cell r="A87" t="str">
            <v>Mn</v>
          </cell>
          <cell r="B87">
            <v>0.0048696531992005925</v>
          </cell>
          <cell r="C87">
            <v>0.004182600136670665</v>
          </cell>
          <cell r="D87">
            <v>0.003443173973292667</v>
          </cell>
          <cell r="E87">
            <v>0.003678017364312947</v>
          </cell>
          <cell r="F87">
            <v>0.003175968448752967</v>
          </cell>
          <cell r="G87">
            <v>0.005260287888809688</v>
          </cell>
          <cell r="H87">
            <v>0.0039104765543588734</v>
          </cell>
          <cell r="I87">
            <v>0.004939572864883122</v>
          </cell>
          <cell r="J87">
            <v>0.0030066534307217154</v>
          </cell>
          <cell r="K87">
            <v>0.004329419369821206</v>
          </cell>
          <cell r="L87">
            <v>0.003994150473736823</v>
          </cell>
          <cell r="M87">
            <v>0.004190695449825076</v>
          </cell>
          <cell r="N87">
            <v>0.003741812704494814</v>
          </cell>
          <cell r="O87">
            <v>0.004831872262678188</v>
          </cell>
          <cell r="P87">
            <v>0.004951430026839621</v>
          </cell>
          <cell r="Q87">
            <v>0.0057838034250763705</v>
          </cell>
          <cell r="R87">
            <v>0.005084631623881158</v>
          </cell>
          <cell r="S87">
            <v>0.005082027786254629</v>
          </cell>
          <cell r="T87">
            <v>0.006293256357096031</v>
          </cell>
          <cell r="U87">
            <v>0.005705519234893717</v>
          </cell>
        </row>
        <row r="88">
          <cell r="A88" t="str">
            <v>Fe2</v>
          </cell>
          <cell r="B88">
            <v>0.1729685690408406</v>
          </cell>
          <cell r="C88">
            <v>0.17381102424390707</v>
          </cell>
          <cell r="D88">
            <v>0.17183212220386662</v>
          </cell>
          <cell r="E88">
            <v>0.1796210895488865</v>
          </cell>
          <cell r="F88">
            <v>0.17858758648597484</v>
          </cell>
          <cell r="G88">
            <v>0.2022501423849434</v>
          </cell>
          <cell r="H88">
            <v>0.1797037663995026</v>
          </cell>
          <cell r="I88">
            <v>0.2176280779456804</v>
          </cell>
          <cell r="J88">
            <v>0.17348212497843937</v>
          </cell>
          <cell r="K88">
            <v>0.18681102010061368</v>
          </cell>
          <cell r="L88">
            <v>0.18753413319787351</v>
          </cell>
          <cell r="M88">
            <v>0.1847045865137395</v>
          </cell>
          <cell r="N88">
            <v>0.1876547170104282</v>
          </cell>
          <cell r="O88">
            <v>0.2271300125632343</v>
          </cell>
          <cell r="P88">
            <v>0.20329448917558124</v>
          </cell>
          <cell r="Q88">
            <v>0.1982534179900479</v>
          </cell>
          <cell r="R88">
            <v>0.1957611239293068</v>
          </cell>
          <cell r="S88">
            <v>0.19636050132717844</v>
          </cell>
          <cell r="T88">
            <v>0.21570187068111363</v>
          </cell>
          <cell r="U88">
            <v>0.20182557569880014</v>
          </cell>
        </row>
        <row r="91">
          <cell r="A91" t="str">
            <v>Sum</v>
          </cell>
          <cell r="B91">
            <v>4</v>
          </cell>
          <cell r="C91">
            <v>4</v>
          </cell>
          <cell r="D91">
            <v>4</v>
          </cell>
          <cell r="E91">
            <v>4</v>
          </cell>
          <cell r="F91">
            <v>4</v>
          </cell>
          <cell r="G91">
            <v>3.9999999999999996</v>
          </cell>
          <cell r="H91">
            <v>3.999999999999999</v>
          </cell>
          <cell r="I91">
            <v>4.000000000000001</v>
          </cell>
          <cell r="J91">
            <v>4</v>
          </cell>
          <cell r="K91">
            <v>4.000000000000001</v>
          </cell>
          <cell r="L91">
            <v>4</v>
          </cell>
          <cell r="M91">
            <v>3.999999999999999</v>
          </cell>
          <cell r="N91">
            <v>4.000000000000001</v>
          </cell>
          <cell r="O91">
            <v>3.9999999999999996</v>
          </cell>
          <cell r="P91">
            <v>4</v>
          </cell>
          <cell r="Q91">
            <v>3.9999999999999996</v>
          </cell>
          <cell r="R91">
            <v>4</v>
          </cell>
          <cell r="S91">
            <v>3.9999999999999996</v>
          </cell>
          <cell r="T91">
            <v>4</v>
          </cell>
          <cell r="U91">
            <v>4.000000000000001</v>
          </cell>
        </row>
        <row r="97">
          <cell r="A97" t="str">
            <v>Mg#</v>
          </cell>
          <cell r="B97">
            <v>84.06417850547737</v>
          </cell>
          <cell r="C97">
            <v>83.89324849391407</v>
          </cell>
          <cell r="D97">
            <v>85.0115536317514</v>
          </cell>
          <cell r="E97">
            <v>83.5413192555632</v>
          </cell>
          <cell r="F97">
            <v>83.574139077279</v>
          </cell>
          <cell r="G97">
            <v>81.738074636573</v>
          </cell>
          <cell r="H97">
            <v>83.7245464075096</v>
          </cell>
          <cell r="I97">
            <v>80.36639917598973</v>
          </cell>
          <cell r="J97">
            <v>84.16415977345247</v>
          </cell>
          <cell r="K97">
            <v>82.65093563045953</v>
          </cell>
          <cell r="L97">
            <v>83.95863683358925</v>
          </cell>
          <cell r="M97">
            <v>82.90195444830178</v>
          </cell>
          <cell r="N97">
            <v>83.13612068778225</v>
          </cell>
          <cell r="O97">
            <v>79.9821302237435</v>
          </cell>
          <cell r="P97">
            <v>82.12968410435062</v>
          </cell>
          <cell r="Q97">
            <v>82.54372229604893</v>
          </cell>
          <cell r="R97">
            <v>82.54398305401652</v>
          </cell>
          <cell r="S97">
            <v>82.13991384106288</v>
          </cell>
          <cell r="T97">
            <v>80.48774695972874</v>
          </cell>
          <cell r="U97">
            <v>82.52669165927485</v>
          </cell>
        </row>
        <row r="98">
          <cell r="A98" t="str">
            <v>Wo</v>
          </cell>
          <cell r="B98">
            <v>44.90491931346025</v>
          </cell>
          <cell r="C98">
            <v>45.341916853753084</v>
          </cell>
          <cell r="D98">
            <v>43.08838502468517</v>
          </cell>
          <cell r="E98">
            <v>45.15366186239745</v>
          </cell>
          <cell r="F98">
            <v>45.196067430418324</v>
          </cell>
          <cell r="G98">
            <v>44.075497318600114</v>
          </cell>
          <cell r="H98">
            <v>44.82656554215192</v>
          </cell>
          <cell r="I98">
            <v>43.62130095703005</v>
          </cell>
          <cell r="J98">
            <v>44.901378486841715</v>
          </cell>
          <cell r="K98">
            <v>45.198251752503616</v>
          </cell>
          <cell r="L98">
            <v>41.61897823947056</v>
          </cell>
          <cell r="M98">
            <v>45.16349088865957</v>
          </cell>
          <cell r="N98">
            <v>44.6267286779732</v>
          </cell>
          <cell r="O98">
            <v>43.10327031582904</v>
          </cell>
          <cell r="P98">
            <v>43.21336038303271</v>
          </cell>
          <cell r="Q98">
            <v>43.248809032329355</v>
          </cell>
          <cell r="R98">
            <v>43.837562498851376</v>
          </cell>
          <cell r="S98">
            <v>44.39473814218633</v>
          </cell>
          <cell r="T98">
            <v>43.77965879076524</v>
          </cell>
          <cell r="U98">
            <v>42.03734554894873</v>
          </cell>
        </row>
        <row r="99">
          <cell r="A99" t="str">
            <v>En</v>
          </cell>
          <cell r="B99">
            <v>46.315226976069575</v>
          </cell>
          <cell r="C99">
            <v>45.854441515891104</v>
          </cell>
          <cell r="D99">
            <v>48.38144808743562</v>
          </cell>
          <cell r="E99">
            <v>45.819354443520254</v>
          </cell>
          <cell r="F99">
            <v>45.80191482552039</v>
          </cell>
          <cell r="G99">
            <v>45.71161174185491</v>
          </cell>
          <cell r="H99">
            <v>46.193707737277926</v>
          </cell>
          <cell r="I99">
            <v>45.30953032310314</v>
          </cell>
          <cell r="J99">
            <v>46.3732918433044</v>
          </cell>
          <cell r="K99">
            <v>45.29415766840472</v>
          </cell>
          <cell r="L99">
            <v>49.01591003966164</v>
          </cell>
          <cell r="M99">
            <v>45.46053780452229</v>
          </cell>
          <cell r="N99">
            <v>46.035189675053324</v>
          </cell>
          <cell r="O99">
            <v>45.507216429044945</v>
          </cell>
          <cell r="P99">
            <v>46.63868773089126</v>
          </cell>
          <cell r="Q99">
            <v>46.84454547205447</v>
          </cell>
          <cell r="R99">
            <v>46.35871289367074</v>
          </cell>
          <cell r="S99">
            <v>45.67411418110555</v>
          </cell>
          <cell r="T99">
            <v>45.25048597238497</v>
          </cell>
          <cell r="U99">
            <v>47.834661116350034</v>
          </cell>
        </row>
        <row r="100">
          <cell r="A100" t="str">
            <v>Fs</v>
          </cell>
          <cell r="B100">
            <v>8.77985371047019</v>
          </cell>
          <cell r="C100">
            <v>8.803641630355818</v>
          </cell>
          <cell r="D100">
            <v>8.530166887879199</v>
          </cell>
          <cell r="E100">
            <v>9.026983694082292</v>
          </cell>
          <cell r="F100">
            <v>9.002017744061291</v>
          </cell>
          <cell r="G100">
            <v>10.212890939544977</v>
          </cell>
          <cell r="H100">
            <v>8.979726720570163</v>
          </cell>
          <cell r="I100">
            <v>11.069168719866816</v>
          </cell>
          <cell r="J100">
            <v>8.725329669853892</v>
          </cell>
          <cell r="K100">
            <v>9.507590579091667</v>
          </cell>
          <cell r="L100">
            <v>9.365111720867812</v>
          </cell>
          <cell r="M100">
            <v>9.375971306818132</v>
          </cell>
          <cell r="N100">
            <v>9.33808164697348</v>
          </cell>
          <cell r="O100">
            <v>11.38951325512601</v>
          </cell>
          <cell r="P100">
            <v>10.147951886076035</v>
          </cell>
          <cell r="Q100">
            <v>9.906645495616194</v>
          </cell>
          <cell r="R100">
            <v>9.80372460747788</v>
          </cell>
          <cell r="S100">
            <v>9.931147676708125</v>
          </cell>
          <cell r="T100">
            <v>10.969855236849794</v>
          </cell>
          <cell r="U100">
            <v>10.127993334701236</v>
          </cell>
        </row>
        <row r="101">
          <cell r="A101" t="str">
            <v>Sum</v>
          </cell>
          <cell r="B101">
            <v>100.00000000000001</v>
          </cell>
          <cell r="C101">
            <v>100</v>
          </cell>
          <cell r="D101">
            <v>100</v>
          </cell>
          <cell r="E101">
            <v>99.99999999999999</v>
          </cell>
          <cell r="F101">
            <v>100.00000000000001</v>
          </cell>
          <cell r="G101">
            <v>100</v>
          </cell>
          <cell r="H101">
            <v>100</v>
          </cell>
          <cell r="I101">
            <v>100</v>
          </cell>
          <cell r="J101">
            <v>100</v>
          </cell>
          <cell r="K101">
            <v>100</v>
          </cell>
          <cell r="L101">
            <v>100.00000000000001</v>
          </cell>
          <cell r="M101">
            <v>99.99999999999999</v>
          </cell>
          <cell r="N101">
            <v>100</v>
          </cell>
          <cell r="O101">
            <v>99.99999999999999</v>
          </cell>
          <cell r="P101">
            <v>100</v>
          </cell>
          <cell r="Q101">
            <v>100.00000000000001</v>
          </cell>
          <cell r="R101">
            <v>100</v>
          </cell>
          <cell r="S101">
            <v>100</v>
          </cell>
          <cell r="T101">
            <v>100.00000000000001</v>
          </cell>
          <cell r="U101">
            <v>99.99999999999999</v>
          </cell>
        </row>
      </sheetData>
      <sheetData sheetId="13">
        <row r="5">
          <cell r="A5" t="str">
            <v>YKDT88-R1</v>
          </cell>
        </row>
        <row r="8">
          <cell r="B8" t="str">
            <v>large cpx </v>
          </cell>
          <cell r="E8" t="str">
            <v>small cpx</v>
          </cell>
          <cell r="G8" t="str">
            <v>small cpx</v>
          </cell>
          <cell r="I8" t="str">
            <v>small cpx</v>
          </cell>
          <cell r="K8" t="str">
            <v>small cpx</v>
          </cell>
          <cell r="O8" t="str">
            <v>small cpx</v>
          </cell>
          <cell r="S8" t="str">
            <v>large cpx</v>
          </cell>
        </row>
        <row r="12">
          <cell r="A12" t="str">
            <v>Na2O</v>
          </cell>
          <cell r="B12">
            <v>0.066</v>
          </cell>
          <cell r="C12">
            <v>0.098</v>
          </cell>
          <cell r="D12">
            <v>0.101</v>
          </cell>
          <cell r="E12">
            <v>0.085</v>
          </cell>
          <cell r="F12">
            <v>0.086</v>
          </cell>
          <cell r="G12">
            <v>0.101</v>
          </cell>
          <cell r="H12">
            <v>0.08</v>
          </cell>
          <cell r="I12">
            <v>0.085</v>
          </cell>
          <cell r="J12">
            <v>0.09</v>
          </cell>
          <cell r="K12">
            <v>0.094</v>
          </cell>
          <cell r="L12">
            <v>0.055</v>
          </cell>
          <cell r="M12">
            <v>0.097</v>
          </cell>
          <cell r="N12">
            <v>0.106</v>
          </cell>
          <cell r="O12">
            <v>0.066</v>
          </cell>
          <cell r="P12">
            <v>0.058</v>
          </cell>
          <cell r="Q12">
            <v>0.085</v>
          </cell>
          <cell r="R12">
            <v>0.069</v>
          </cell>
          <cell r="S12">
            <v>0.082</v>
          </cell>
          <cell r="T12">
            <v>0.101</v>
          </cell>
          <cell r="U12">
            <v>0.07</v>
          </cell>
          <cell r="V12">
            <v>0.084</v>
          </cell>
          <cell r="W12">
            <v>0.073</v>
          </cell>
          <cell r="X12">
            <v>0.08</v>
          </cell>
        </row>
        <row r="13">
          <cell r="A13" t="str">
            <v>MgO</v>
          </cell>
          <cell r="B13">
            <v>18.897</v>
          </cell>
          <cell r="C13">
            <v>18.027</v>
          </cell>
          <cell r="D13">
            <v>17.942</v>
          </cell>
          <cell r="E13">
            <v>17.385</v>
          </cell>
          <cell r="F13">
            <v>17.343</v>
          </cell>
          <cell r="G13">
            <v>18.161</v>
          </cell>
          <cell r="H13">
            <v>19.797</v>
          </cell>
          <cell r="I13">
            <v>18.186</v>
          </cell>
          <cell r="J13">
            <v>18.58</v>
          </cell>
          <cell r="K13">
            <v>17.957</v>
          </cell>
          <cell r="L13">
            <v>17.589</v>
          </cell>
          <cell r="M13">
            <v>18.148</v>
          </cell>
          <cell r="N13">
            <v>17.62</v>
          </cell>
          <cell r="O13">
            <v>18.128</v>
          </cell>
          <cell r="P13">
            <v>18.035</v>
          </cell>
          <cell r="Q13">
            <v>17.435</v>
          </cell>
          <cell r="R13">
            <v>17.173</v>
          </cell>
          <cell r="S13">
            <v>18.471</v>
          </cell>
          <cell r="T13">
            <v>18.431</v>
          </cell>
          <cell r="U13">
            <v>18.098</v>
          </cell>
          <cell r="V13">
            <v>18.134</v>
          </cell>
          <cell r="W13">
            <v>18.212</v>
          </cell>
          <cell r="X13">
            <v>18.456</v>
          </cell>
        </row>
        <row r="14">
          <cell r="A14" t="str">
            <v>Al2O3</v>
          </cell>
          <cell r="B14">
            <v>1.734</v>
          </cell>
          <cell r="C14">
            <v>2.428</v>
          </cell>
          <cell r="D14">
            <v>2.443</v>
          </cell>
          <cell r="E14">
            <v>4.901</v>
          </cell>
          <cell r="F14">
            <v>4.028</v>
          </cell>
          <cell r="G14">
            <v>2.912</v>
          </cell>
          <cell r="H14">
            <v>1.863</v>
          </cell>
          <cell r="I14">
            <v>2.953</v>
          </cell>
          <cell r="J14">
            <v>2.507</v>
          </cell>
          <cell r="K14">
            <v>3.033</v>
          </cell>
          <cell r="L14">
            <v>3.269</v>
          </cell>
          <cell r="M14">
            <v>2.337</v>
          </cell>
          <cell r="N14">
            <v>4.676</v>
          </cell>
          <cell r="O14">
            <v>3.378</v>
          </cell>
          <cell r="P14">
            <v>2.513</v>
          </cell>
          <cell r="Q14">
            <v>4.465</v>
          </cell>
          <cell r="R14">
            <v>4.712</v>
          </cell>
          <cell r="S14">
            <v>2.354</v>
          </cell>
          <cell r="T14">
            <v>2.613</v>
          </cell>
          <cell r="U14">
            <v>2.647</v>
          </cell>
          <cell r="V14">
            <v>2.543</v>
          </cell>
          <cell r="W14">
            <v>3.012</v>
          </cell>
          <cell r="X14">
            <v>2.589</v>
          </cell>
        </row>
        <row r="15">
          <cell r="A15" t="str">
            <v>SiO2</v>
          </cell>
          <cell r="B15">
            <v>53.347</v>
          </cell>
          <cell r="C15">
            <v>52.652</v>
          </cell>
          <cell r="D15">
            <v>52.391</v>
          </cell>
          <cell r="E15">
            <v>51.204</v>
          </cell>
          <cell r="F15">
            <v>51.625</v>
          </cell>
          <cell r="G15">
            <v>52.776</v>
          </cell>
          <cell r="H15">
            <v>53.459</v>
          </cell>
          <cell r="I15">
            <v>52.235</v>
          </cell>
          <cell r="J15">
            <v>53.084</v>
          </cell>
          <cell r="K15">
            <v>52.295</v>
          </cell>
          <cell r="L15">
            <v>52.338</v>
          </cell>
          <cell r="M15">
            <v>52.832</v>
          </cell>
          <cell r="N15">
            <v>51.424</v>
          </cell>
          <cell r="O15">
            <v>52.207</v>
          </cell>
          <cell r="P15">
            <v>52.926</v>
          </cell>
          <cell r="Q15">
            <v>51.634</v>
          </cell>
          <cell r="R15">
            <v>51.358</v>
          </cell>
          <cell r="S15">
            <v>53.037</v>
          </cell>
          <cell r="T15">
            <v>52.817</v>
          </cell>
          <cell r="U15">
            <v>52.462</v>
          </cell>
          <cell r="V15">
            <v>52.9</v>
          </cell>
          <cell r="W15">
            <v>52.772</v>
          </cell>
          <cell r="X15">
            <v>52.35</v>
          </cell>
        </row>
        <row r="16">
          <cell r="A16" t="str">
            <v>K2O</v>
          </cell>
          <cell r="B16">
            <v>0</v>
          </cell>
          <cell r="C16">
            <v>0.011</v>
          </cell>
          <cell r="D16">
            <v>0.006</v>
          </cell>
          <cell r="E16">
            <v>0</v>
          </cell>
          <cell r="F16">
            <v>0.01</v>
          </cell>
          <cell r="G16">
            <v>0.002</v>
          </cell>
          <cell r="H16">
            <v>0.002</v>
          </cell>
          <cell r="I16">
            <v>0</v>
          </cell>
          <cell r="J16">
            <v>0</v>
          </cell>
          <cell r="K16">
            <v>0.002</v>
          </cell>
          <cell r="L16">
            <v>0.004</v>
          </cell>
          <cell r="M16">
            <v>0.004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0.012</v>
          </cell>
          <cell r="T16">
            <v>0</v>
          </cell>
          <cell r="U16">
            <v>0.001</v>
          </cell>
          <cell r="V16">
            <v>0</v>
          </cell>
          <cell r="W16">
            <v>0</v>
          </cell>
          <cell r="X16">
            <v>0.006</v>
          </cell>
        </row>
        <row r="17">
          <cell r="A17" t="str">
            <v>CaO</v>
          </cell>
          <cell r="B17">
            <v>22.118</v>
          </cell>
          <cell r="C17">
            <v>23.516</v>
          </cell>
          <cell r="D17">
            <v>22.934</v>
          </cell>
          <cell r="E17">
            <v>22.457</v>
          </cell>
          <cell r="F17">
            <v>22.353</v>
          </cell>
          <cell r="G17">
            <v>22.206</v>
          </cell>
          <cell r="H17">
            <v>20.52</v>
          </cell>
          <cell r="I17">
            <v>23.405</v>
          </cell>
          <cell r="J17">
            <v>22.949</v>
          </cell>
          <cell r="K17">
            <v>21.925</v>
          </cell>
          <cell r="L17">
            <v>22.794</v>
          </cell>
          <cell r="M17">
            <v>23.312</v>
          </cell>
          <cell r="N17">
            <v>22.66</v>
          </cell>
          <cell r="O17">
            <v>22.611</v>
          </cell>
          <cell r="P17">
            <v>23.179</v>
          </cell>
          <cell r="Q17">
            <v>22.352</v>
          </cell>
          <cell r="R17">
            <v>22.696</v>
          </cell>
          <cell r="S17">
            <v>23.046</v>
          </cell>
          <cell r="T17">
            <v>22.969</v>
          </cell>
          <cell r="U17">
            <v>22.83</v>
          </cell>
          <cell r="V17">
            <v>23.411</v>
          </cell>
          <cell r="W17">
            <v>23.594</v>
          </cell>
          <cell r="X17">
            <v>22.825</v>
          </cell>
        </row>
        <row r="18">
          <cell r="A18" t="str">
            <v>TiO2</v>
          </cell>
          <cell r="B18">
            <v>0.127</v>
          </cell>
          <cell r="C18">
            <v>0.148</v>
          </cell>
          <cell r="D18">
            <v>0.123</v>
          </cell>
          <cell r="E18">
            <v>0.257</v>
          </cell>
          <cell r="F18">
            <v>0.177</v>
          </cell>
          <cell r="G18">
            <v>0.175</v>
          </cell>
          <cell r="H18">
            <v>0.12</v>
          </cell>
          <cell r="I18">
            <v>0.112</v>
          </cell>
          <cell r="J18">
            <v>0.102</v>
          </cell>
          <cell r="K18">
            <v>0.188</v>
          </cell>
          <cell r="L18">
            <v>0.142</v>
          </cell>
          <cell r="M18">
            <v>0.125</v>
          </cell>
          <cell r="N18">
            <v>0.205</v>
          </cell>
          <cell r="O18">
            <v>0.113</v>
          </cell>
          <cell r="P18">
            <v>0.132</v>
          </cell>
          <cell r="Q18">
            <v>0.197</v>
          </cell>
          <cell r="R18">
            <v>0.224</v>
          </cell>
          <cell r="S18">
            <v>0.088</v>
          </cell>
          <cell r="T18">
            <v>0.102</v>
          </cell>
          <cell r="U18">
            <v>0.127</v>
          </cell>
          <cell r="V18">
            <v>0.09</v>
          </cell>
          <cell r="W18">
            <v>0.1</v>
          </cell>
          <cell r="X18">
            <v>0.102</v>
          </cell>
        </row>
        <row r="20">
          <cell r="A20" t="str">
            <v>MnO</v>
          </cell>
          <cell r="B20">
            <v>0.068</v>
          </cell>
          <cell r="C20">
            <v>0.108</v>
          </cell>
          <cell r="D20">
            <v>0.136</v>
          </cell>
          <cell r="E20">
            <v>0.094</v>
          </cell>
          <cell r="F20">
            <v>0.054</v>
          </cell>
          <cell r="G20">
            <v>0.178</v>
          </cell>
          <cell r="H20">
            <v>0.068</v>
          </cell>
          <cell r="I20">
            <v>0.083</v>
          </cell>
          <cell r="J20">
            <v>0.083</v>
          </cell>
          <cell r="K20">
            <v>0.116</v>
          </cell>
          <cell r="L20">
            <v>0.037</v>
          </cell>
          <cell r="M20">
            <v>0.075</v>
          </cell>
          <cell r="N20">
            <v>0.124</v>
          </cell>
          <cell r="O20">
            <v>0.092</v>
          </cell>
          <cell r="P20">
            <v>0.08</v>
          </cell>
          <cell r="Q20">
            <v>0.081</v>
          </cell>
          <cell r="R20">
            <v>0.115</v>
          </cell>
          <cell r="S20">
            <v>0.023</v>
          </cell>
          <cell r="T20">
            <v>0.115</v>
          </cell>
          <cell r="U20">
            <v>0.068</v>
          </cell>
          <cell r="V20">
            <v>0.057</v>
          </cell>
          <cell r="W20">
            <v>0.108</v>
          </cell>
          <cell r="X20">
            <v>0.108</v>
          </cell>
        </row>
        <row r="21">
          <cell r="A21" t="str">
            <v>FeO</v>
          </cell>
          <cell r="B21">
            <v>4.366</v>
          </cell>
          <cell r="C21">
            <v>3.618</v>
          </cell>
          <cell r="D21">
            <v>3.666</v>
          </cell>
          <cell r="E21">
            <v>4.042</v>
          </cell>
          <cell r="F21">
            <v>4.37</v>
          </cell>
          <cell r="G21">
            <v>4.729</v>
          </cell>
          <cell r="H21">
            <v>4.406</v>
          </cell>
          <cell r="I21">
            <v>2.96</v>
          </cell>
          <cell r="J21">
            <v>2.847</v>
          </cell>
          <cell r="K21">
            <v>5.255</v>
          </cell>
          <cell r="L21">
            <v>3.533</v>
          </cell>
          <cell r="M21">
            <v>4.034</v>
          </cell>
          <cell r="N21">
            <v>4.347</v>
          </cell>
          <cell r="O21">
            <v>3.872</v>
          </cell>
          <cell r="P21">
            <v>3.616</v>
          </cell>
          <cell r="Q21">
            <v>4.064</v>
          </cell>
          <cell r="R21">
            <v>4.406</v>
          </cell>
          <cell r="S21">
            <v>2.716</v>
          </cell>
          <cell r="T21">
            <v>3.091</v>
          </cell>
          <cell r="U21">
            <v>3.166</v>
          </cell>
          <cell r="V21">
            <v>3.072</v>
          </cell>
          <cell r="W21">
            <v>3.104</v>
          </cell>
          <cell r="X21">
            <v>3.645</v>
          </cell>
        </row>
        <row r="23">
          <cell r="A23" t="str">
            <v>Total</v>
          </cell>
          <cell r="B23">
            <v>100.851</v>
          </cell>
          <cell r="C23">
            <v>100.864</v>
          </cell>
          <cell r="D23">
            <v>100.041</v>
          </cell>
          <cell r="E23">
            <v>100.796</v>
          </cell>
          <cell r="F23">
            <v>100.262</v>
          </cell>
          <cell r="G23">
            <v>101.378</v>
          </cell>
          <cell r="H23">
            <v>100.498</v>
          </cell>
          <cell r="I23">
            <v>100.445</v>
          </cell>
          <cell r="J23">
            <v>100.735</v>
          </cell>
          <cell r="K23">
            <v>100.954</v>
          </cell>
          <cell r="L23">
            <v>100.209</v>
          </cell>
          <cell r="M23">
            <v>101.084</v>
          </cell>
          <cell r="N23">
            <v>101.373</v>
          </cell>
          <cell r="O23">
            <v>100.762</v>
          </cell>
          <cell r="P23">
            <v>100.741</v>
          </cell>
          <cell r="Q23">
            <v>100.652</v>
          </cell>
          <cell r="R23">
            <v>101.008</v>
          </cell>
          <cell r="S23">
            <v>100.71</v>
          </cell>
          <cell r="T23">
            <v>100.694</v>
          </cell>
          <cell r="U23">
            <v>99.98</v>
          </cell>
          <cell r="V23">
            <v>100.822</v>
          </cell>
          <cell r="W23">
            <v>101.272</v>
          </cell>
          <cell r="X23">
            <v>100.286</v>
          </cell>
        </row>
        <row r="79">
          <cell r="A79" t="str">
            <v>Na</v>
          </cell>
          <cell r="B79">
            <v>0.004599483009937871</v>
          </cell>
          <cell r="C79">
            <v>0.006833885402850587</v>
          </cell>
          <cell r="D79">
            <v>0.0071016207247879175</v>
          </cell>
          <cell r="E79">
            <v>0.005935328147087373</v>
          </cell>
          <cell r="F79">
            <v>0.006043894765049172</v>
          </cell>
          <cell r="G79">
            <v>0.007017970178167989</v>
          </cell>
          <cell r="H79">
            <v>0.005575303739777497</v>
          </cell>
          <cell r="I79">
            <v>0.005937230211844746</v>
          </cell>
          <cell r="J79">
            <v>0.006264924113690401</v>
          </cell>
          <cell r="K79">
            <v>0.006566849953581328</v>
          </cell>
          <cell r="L79">
            <v>0.0038640548321928446</v>
          </cell>
          <cell r="M79">
            <v>0.006750965294717358</v>
          </cell>
          <cell r="N79">
            <v>0.007356882474074099</v>
          </cell>
          <cell r="O79">
            <v>0.004603219303059464</v>
          </cell>
          <cell r="P79">
            <v>0.004049942839533234</v>
          </cell>
          <cell r="Q79">
            <v>0.005945222971046946</v>
          </cell>
          <cell r="R79">
            <v>0.00481609865568595</v>
          </cell>
          <cell r="S79">
            <v>0.005715789552900274</v>
          </cell>
          <cell r="T79">
            <v>0.007038188331276891</v>
          </cell>
          <cell r="U79">
            <v>0.00491919665710569</v>
          </cell>
          <cell r="V79">
            <v>0.005854363561990745</v>
          </cell>
          <cell r="W79">
            <v>0.005060062443324386</v>
          </cell>
          <cell r="X79">
            <v>0.005597379508930426</v>
          </cell>
        </row>
        <row r="80">
          <cell r="A80" t="str">
            <v>Mg</v>
          </cell>
          <cell r="B80">
            <v>1.0125573603025497</v>
          </cell>
          <cell r="C80">
            <v>0.9665554262905205</v>
          </cell>
          <cell r="D80">
            <v>0.9699930917844299</v>
          </cell>
          <cell r="E80">
            <v>0.9333879558156104</v>
          </cell>
          <cell r="F80">
            <v>0.9371397407984299</v>
          </cell>
          <cell r="G80">
            <v>0.970267738926085</v>
          </cell>
          <cell r="H80">
            <v>1.0608149144304198</v>
          </cell>
          <cell r="I80">
            <v>0.9767059607143062</v>
          </cell>
          <cell r="J80">
            <v>0.9944448510417268</v>
          </cell>
          <cell r="K80">
            <v>0.9645499228989849</v>
          </cell>
          <cell r="L80">
            <v>0.9501308694318819</v>
          </cell>
          <cell r="M80">
            <v>0.9711461664076927</v>
          </cell>
          <cell r="N80">
            <v>0.9402764208042246</v>
          </cell>
          <cell r="O80">
            <v>0.9721411147199784</v>
          </cell>
          <cell r="P80">
            <v>0.968275036313396</v>
          </cell>
          <cell r="Q80">
            <v>0.9376329516938395</v>
          </cell>
          <cell r="R80">
            <v>0.921624777967862</v>
          </cell>
          <cell r="S80">
            <v>0.9899527688277129</v>
          </cell>
          <cell r="T80">
            <v>0.9875295443765316</v>
          </cell>
          <cell r="U80">
            <v>0.9778864247572671</v>
          </cell>
          <cell r="V80">
            <v>0.9717525810527516</v>
          </cell>
          <cell r="W80">
            <v>0.9706269513781056</v>
          </cell>
          <cell r="X80">
            <v>0.9928737676854311</v>
          </cell>
        </row>
        <row r="81">
          <cell r="A81" t="str">
            <v>Al</v>
          </cell>
          <cell r="B81">
            <v>0.07345528398324262</v>
          </cell>
          <cell r="C81">
            <v>0.10291985462762564</v>
          </cell>
          <cell r="D81">
            <v>0.10441633200689412</v>
          </cell>
          <cell r="E81">
            <v>0.20802684245943998</v>
          </cell>
          <cell r="F81">
            <v>0.17207460055167764</v>
          </cell>
          <cell r="G81">
            <v>0.12299582809162407</v>
          </cell>
          <cell r="H81">
            <v>0.07892239680973458</v>
          </cell>
          <cell r="I81">
            <v>0.12538260119576547</v>
          </cell>
          <cell r="J81">
            <v>0.10608073126252275</v>
          </cell>
          <cell r="K81">
            <v>0.12879841405646428</v>
          </cell>
          <cell r="L81">
            <v>0.13960609429977047</v>
          </cell>
          <cell r="M81">
            <v>0.09886935912294552</v>
          </cell>
          <cell r="N81">
            <v>0.19727466793474818</v>
          </cell>
          <cell r="O81">
            <v>0.1432142526279009</v>
          </cell>
          <cell r="P81">
            <v>0.10666507774466849</v>
          </cell>
          <cell r="Q81">
            <v>0.18983642654727384</v>
          </cell>
          <cell r="R81">
            <v>0.19992192794566369</v>
          </cell>
          <cell r="S81">
            <v>0.09974191494469643</v>
          </cell>
          <cell r="T81">
            <v>0.11068474916556321</v>
          </cell>
          <cell r="U81">
            <v>0.11307300961037808</v>
          </cell>
          <cell r="V81">
            <v>0.10773470547427644</v>
          </cell>
          <cell r="W81">
            <v>0.12691029370827336</v>
          </cell>
          <cell r="X81">
            <v>0.11011226156034923</v>
          </cell>
        </row>
        <row r="82">
          <cell r="A82" t="str">
            <v>Si</v>
          </cell>
          <cell r="B82">
            <v>1.9174684549258403</v>
          </cell>
          <cell r="C82">
            <v>1.8936932522078778</v>
          </cell>
          <cell r="D82">
            <v>1.8999664466001693</v>
          </cell>
          <cell r="E82">
            <v>1.8440930916915432</v>
          </cell>
          <cell r="F82">
            <v>1.8712492969524082</v>
          </cell>
          <cell r="G82">
            <v>1.8913842078715533</v>
          </cell>
          <cell r="H82">
            <v>1.9215536698345668</v>
          </cell>
          <cell r="I82">
            <v>1.8818270412108633</v>
          </cell>
          <cell r="J82">
            <v>1.9058560219624934</v>
          </cell>
          <cell r="K82">
            <v>1.8842674667453339</v>
          </cell>
          <cell r="L82">
            <v>1.8964913089383815</v>
          </cell>
          <cell r="M82">
            <v>1.8964628320014587</v>
          </cell>
          <cell r="N82">
            <v>1.8408014635247238</v>
          </cell>
          <cell r="O82">
            <v>1.8780173962539346</v>
          </cell>
          <cell r="P82">
            <v>1.9060887383330896</v>
          </cell>
          <cell r="Q82">
            <v>1.8626794992209625</v>
          </cell>
          <cell r="R82">
            <v>1.8488749135048543</v>
          </cell>
          <cell r="S82">
            <v>1.9067531447811723</v>
          </cell>
          <cell r="T82">
            <v>1.8983067084273542</v>
          </cell>
          <cell r="U82">
            <v>1.901490372515384</v>
          </cell>
          <cell r="V82">
            <v>1.9015564299209493</v>
          </cell>
          <cell r="W82">
            <v>1.8866429313353257</v>
          </cell>
          <cell r="X82">
            <v>1.889141965081072</v>
          </cell>
        </row>
        <row r="83">
          <cell r="A83" t="str">
            <v>K</v>
          </cell>
          <cell r="B83">
            <v>0</v>
          </cell>
          <cell r="C83">
            <v>0.0005047147358018231</v>
          </cell>
          <cell r="D83">
            <v>0.0002775869430904679</v>
          </cell>
          <cell r="E83">
            <v>0</v>
          </cell>
          <cell r="F83">
            <v>0.00046241309684963753</v>
          </cell>
          <cell r="G83">
            <v>9.143907491698648E-05</v>
          </cell>
          <cell r="H83">
            <v>9.171074567111267E-05</v>
          </cell>
          <cell r="I83">
            <v>0</v>
          </cell>
          <cell r="J83">
            <v>0</v>
          </cell>
          <cell r="K83">
            <v>9.19328912331327E-05</v>
          </cell>
          <cell r="L83">
            <v>0.0001849065373176938</v>
          </cell>
          <cell r="M83">
            <v>0.00018317483787626393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0.0005503707025286657</v>
          </cell>
          <cell r="T83">
            <v>0</v>
          </cell>
          <cell r="U83">
            <v>4.6238935602202415E-05</v>
          </cell>
          <cell r="V83">
            <v>0</v>
          </cell>
          <cell r="W83">
            <v>0</v>
          </cell>
          <cell r="X83">
            <v>0.0002762216405748878</v>
          </cell>
        </row>
        <row r="84">
          <cell r="A84" t="str">
            <v>Ca</v>
          </cell>
          <cell r="B84">
            <v>0.8517687990091861</v>
          </cell>
          <cell r="C84">
            <v>0.9061828903689052</v>
          </cell>
          <cell r="D84">
            <v>0.8911005239021434</v>
          </cell>
          <cell r="E84">
            <v>0.8665394485863128</v>
          </cell>
          <cell r="F84">
            <v>0.8680905950988024</v>
          </cell>
          <cell r="G84">
            <v>0.8526509306900192</v>
          </cell>
          <cell r="H84">
            <v>0.7902539809284931</v>
          </cell>
          <cell r="I84">
            <v>0.9034089708438989</v>
          </cell>
          <cell r="J84">
            <v>0.88277060154761</v>
          </cell>
          <cell r="K84">
            <v>0.846407751333025</v>
          </cell>
          <cell r="L84">
            <v>0.8849361271164446</v>
          </cell>
          <cell r="M84">
            <v>0.8965705428609919</v>
          </cell>
          <cell r="N84">
            <v>0.869077785076148</v>
          </cell>
          <cell r="O84">
            <v>0.8714616709013575</v>
          </cell>
          <cell r="P84">
            <v>0.894388869614947</v>
          </cell>
          <cell r="Q84">
            <v>0.8639257138638835</v>
          </cell>
          <cell r="R84">
            <v>0.8753997072756021</v>
          </cell>
          <cell r="S84">
            <v>0.8877051221526697</v>
          </cell>
          <cell r="T84">
            <v>0.8844889019726754</v>
          </cell>
          <cell r="U84">
            <v>0.8865696229043007</v>
          </cell>
          <cell r="V84">
            <v>0.9016358228225966</v>
          </cell>
          <cell r="W84">
            <v>0.9037439053802292</v>
          </cell>
          <cell r="X84">
            <v>0.8825033103196692</v>
          </cell>
        </row>
        <row r="85">
          <cell r="A85" t="str">
            <v>Ti</v>
          </cell>
          <cell r="B85">
            <v>0.0034327541149215468</v>
          </cell>
          <cell r="C85">
            <v>0.004002922884682705</v>
          </cell>
          <cell r="D85">
            <v>0.003354401966441731</v>
          </cell>
          <cell r="E85">
            <v>0.006960377981596745</v>
          </cell>
          <cell r="F85">
            <v>0.004824647642104873</v>
          </cell>
          <cell r="G85">
            <v>0.004716307199401243</v>
          </cell>
          <cell r="H85">
            <v>0.003243647739103514</v>
          </cell>
          <cell r="I85">
            <v>0.003034288546143565</v>
          </cell>
          <cell r="J85">
            <v>0.002753894946982307</v>
          </cell>
          <cell r="K85">
            <v>0.005094023931048025</v>
          </cell>
          <cell r="L85">
            <v>0.0038693928739593126</v>
          </cell>
          <cell r="M85">
            <v>0.003374256134907642</v>
          </cell>
          <cell r="N85">
            <v>0.005518432136037493</v>
          </cell>
          <cell r="O85">
            <v>0.003056821404455573</v>
          </cell>
          <cell r="P85">
            <v>0.0035749397213381724</v>
          </cell>
          <cell r="Q85">
            <v>0.00534428167134371</v>
          </cell>
          <cell r="R85">
            <v>0.00606412569089429</v>
          </cell>
          <cell r="S85">
            <v>0.002379134211649787</v>
          </cell>
          <cell r="T85">
            <v>0.0027568527735776895</v>
          </cell>
          <cell r="U85">
            <v>0.0034615750975240086</v>
          </cell>
          <cell r="V85">
            <v>0.0024328582438937754</v>
          </cell>
          <cell r="W85">
            <v>0.0026884806075152153</v>
          </cell>
          <cell r="X85">
            <v>0.002768017493035353</v>
          </cell>
        </row>
        <row r="87">
          <cell r="A87" t="str">
            <v>Mn</v>
          </cell>
          <cell r="B87">
            <v>0.0020702027359706648</v>
          </cell>
          <cell r="C87">
            <v>0.003290063299977138</v>
          </cell>
          <cell r="D87">
            <v>0.0041774753021955055</v>
          </cell>
          <cell r="E87">
            <v>0.0028674281523288474</v>
          </cell>
          <cell r="F87">
            <v>0.0016578723352038676</v>
          </cell>
          <cell r="G87">
            <v>0.005403174940005983</v>
          </cell>
          <cell r="H87">
            <v>0.0020702669083870313</v>
          </cell>
          <cell r="I87">
            <v>0.002532689427620223</v>
          </cell>
          <cell r="J87">
            <v>0.0025240054006144506</v>
          </cell>
          <cell r="K87">
            <v>0.0035401862495001075</v>
          </cell>
          <cell r="L87">
            <v>0.0011355890528119985</v>
          </cell>
          <cell r="M87">
            <v>0.002280312072941146</v>
          </cell>
          <cell r="N87">
            <v>0.0037596595533735257</v>
          </cell>
          <cell r="O87">
            <v>0.0028031377468007343</v>
          </cell>
          <cell r="P87">
            <v>0.0024403368006435584</v>
          </cell>
          <cell r="Q87">
            <v>0.002474988141370409</v>
          </cell>
          <cell r="R87">
            <v>0.00350657398418465</v>
          </cell>
          <cell r="S87">
            <v>0.0007003725174085263</v>
          </cell>
          <cell r="T87">
            <v>0.0035008720011374637</v>
          </cell>
          <cell r="U87">
            <v>0.0020875839042802814</v>
          </cell>
          <cell r="V87">
            <v>0.0017354581320465554</v>
          </cell>
          <cell r="W87">
            <v>0.0032703606886189175</v>
          </cell>
          <cell r="X87">
            <v>0.003301090297929289</v>
          </cell>
        </row>
        <row r="88">
          <cell r="A88" t="str">
            <v>Fe2</v>
          </cell>
          <cell r="B88">
            <v>0.13123750088639052</v>
          </cell>
          <cell r="C88">
            <v>0.1088226545414835</v>
          </cell>
          <cell r="D88">
            <v>0.11118282329674607</v>
          </cell>
          <cell r="E88">
            <v>0.12173942752816469</v>
          </cell>
          <cell r="F88">
            <v>0.13246740128218515</v>
          </cell>
          <cell r="G88">
            <v>0.14173222190695597</v>
          </cell>
          <cell r="H88">
            <v>0.13244396542149076</v>
          </cell>
          <cell r="I88">
            <v>0.0891796597279829</v>
          </cell>
          <cell r="J88">
            <v>0.08548106205364848</v>
          </cell>
          <cell r="K88">
            <v>0.15834745833383043</v>
          </cell>
          <cell r="L88">
            <v>0.10706151024331778</v>
          </cell>
          <cell r="M88">
            <v>0.12109861380205265</v>
          </cell>
          <cell r="N88">
            <v>0.13013278672207138</v>
          </cell>
          <cell r="O88">
            <v>0.11648291105851027</v>
          </cell>
          <cell r="P88">
            <v>0.1089076680089907</v>
          </cell>
          <cell r="Q88">
            <v>0.12260609420819532</v>
          </cell>
          <cell r="R88">
            <v>0.13264775789427527</v>
          </cell>
          <cell r="S88">
            <v>0.08165847788747925</v>
          </cell>
          <cell r="T88">
            <v>0.09290683208869423</v>
          </cell>
          <cell r="U88">
            <v>0.09596573464432939</v>
          </cell>
          <cell r="V88">
            <v>0.09234869256237067</v>
          </cell>
          <cell r="W88">
            <v>0.09280339530234481</v>
          </cell>
          <cell r="X88">
            <v>0.11000221650473939</v>
          </cell>
        </row>
        <row r="91">
          <cell r="A91" t="str">
            <v>Sum</v>
          </cell>
          <cell r="B91">
            <v>4</v>
          </cell>
          <cell r="C91">
            <v>4</v>
          </cell>
          <cell r="D91">
            <v>4</v>
          </cell>
          <cell r="E91">
            <v>4</v>
          </cell>
          <cell r="F91">
            <v>4</v>
          </cell>
          <cell r="G91">
            <v>4</v>
          </cell>
          <cell r="H91">
            <v>4</v>
          </cell>
          <cell r="I91">
            <v>4</v>
          </cell>
          <cell r="J91">
            <v>4.000000000000001</v>
          </cell>
          <cell r="K91">
            <v>3.999999999999999</v>
          </cell>
          <cell r="L91">
            <v>4</v>
          </cell>
          <cell r="M91">
            <v>3.999999999999999</v>
          </cell>
          <cell r="N91">
            <v>3.9999999999999996</v>
          </cell>
          <cell r="O91">
            <v>4</v>
          </cell>
          <cell r="P91">
            <v>3.9999999999999996</v>
          </cell>
          <cell r="Q91">
            <v>3.999999999999999</v>
          </cell>
          <cell r="R91">
            <v>4</v>
          </cell>
          <cell r="S91">
            <v>4</v>
          </cell>
          <cell r="T91">
            <v>4.000000000000001</v>
          </cell>
          <cell r="U91">
            <v>4</v>
          </cell>
          <cell r="V91">
            <v>3.9999999999999996</v>
          </cell>
          <cell r="W91">
            <v>3.9999999999999996</v>
          </cell>
          <cell r="X91">
            <v>4</v>
          </cell>
        </row>
        <row r="97">
          <cell r="A97" t="str">
            <v>Mg#</v>
          </cell>
          <cell r="B97">
            <v>88.52613302091835</v>
          </cell>
          <cell r="C97">
            <v>89.88052142021633</v>
          </cell>
          <cell r="D97">
            <v>89.71649092937866</v>
          </cell>
          <cell r="E97">
            <v>88.46211088348748</v>
          </cell>
          <cell r="F97">
            <v>87.61532191861512</v>
          </cell>
          <cell r="G97">
            <v>87.25429614217082</v>
          </cell>
          <cell r="H97">
            <v>88.90065117823151</v>
          </cell>
          <cell r="I97">
            <v>91.63328053051528</v>
          </cell>
          <cell r="J97">
            <v>92.08454385462096</v>
          </cell>
          <cell r="K97">
            <v>85.89831439806345</v>
          </cell>
          <cell r="L97">
            <v>89.87303424602717</v>
          </cell>
          <cell r="M97">
            <v>88.91286861734439</v>
          </cell>
          <cell r="N97">
            <v>87.84270671374298</v>
          </cell>
          <cell r="O97">
            <v>89.29998711215178</v>
          </cell>
          <cell r="P97">
            <v>89.8895825590237</v>
          </cell>
          <cell r="Q97">
            <v>88.4359951954152</v>
          </cell>
          <cell r="R97">
            <v>87.41807707379935</v>
          </cell>
          <cell r="S97">
            <v>92.37984127753542</v>
          </cell>
          <cell r="T97">
            <v>91.40098999696309</v>
          </cell>
          <cell r="U97">
            <v>91.06341279810749</v>
          </cell>
          <cell r="V97">
            <v>91.32143764393496</v>
          </cell>
          <cell r="W97">
            <v>91.2732041555862</v>
          </cell>
          <cell r="X97">
            <v>90.02587615637376</v>
          </cell>
        </row>
        <row r="98">
          <cell r="A98" t="str">
            <v>Wo</v>
          </cell>
          <cell r="B98">
            <v>42.683118358881096</v>
          </cell>
          <cell r="C98">
            <v>45.730759918011515</v>
          </cell>
          <cell r="D98">
            <v>45.18131973231365</v>
          </cell>
          <cell r="E98">
            <v>45.09311573619533</v>
          </cell>
          <cell r="F98">
            <v>44.800103671609094</v>
          </cell>
          <cell r="G98">
            <v>43.399615390651775</v>
          </cell>
          <cell r="H98">
            <v>39.84113219299074</v>
          </cell>
          <cell r="I98">
            <v>45.87475001664751</v>
          </cell>
          <cell r="J98">
            <v>44.97743767116161</v>
          </cell>
          <cell r="K98">
            <v>42.9800205837186</v>
          </cell>
          <cell r="L98">
            <v>45.56527150607251</v>
          </cell>
          <cell r="M98">
            <v>45.08063330267811</v>
          </cell>
          <cell r="N98">
            <v>44.80967329974207</v>
          </cell>
          <cell r="O98">
            <v>44.46038621563898</v>
          </cell>
          <cell r="P98">
            <v>45.364260747014356</v>
          </cell>
          <cell r="Q98">
            <v>44.898739023210425</v>
          </cell>
          <cell r="R98">
            <v>45.36520180505682</v>
          </cell>
          <cell r="S98">
            <v>45.30688031078954</v>
          </cell>
          <cell r="T98">
            <v>45.013869569423846</v>
          </cell>
          <cell r="U98">
            <v>45.22341217110409</v>
          </cell>
          <cell r="V98">
            <v>45.86756919104433</v>
          </cell>
          <cell r="W98">
            <v>45.94122276831998</v>
          </cell>
          <cell r="X98">
            <v>44.450111510684714</v>
          </cell>
        </row>
        <row r="99">
          <cell r="A99" t="str">
            <v>En</v>
          </cell>
          <cell r="B99">
            <v>50.74041888505925</v>
          </cell>
          <cell r="C99">
            <v>48.777475956480274</v>
          </cell>
          <cell r="D99">
            <v>49.181396309963915</v>
          </cell>
          <cell r="E99">
            <v>48.571788840115026</v>
          </cell>
          <cell r="F99">
            <v>48.36356686686151</v>
          </cell>
          <cell r="G99">
            <v>49.386267204648384</v>
          </cell>
          <cell r="H99">
            <v>53.48162522188271</v>
          </cell>
          <cell r="I99">
            <v>49.59674215508807</v>
          </cell>
          <cell r="J99">
            <v>50.66727553763534</v>
          </cell>
          <cell r="K99">
            <v>48.97920118870846</v>
          </cell>
          <cell r="L99">
            <v>48.92214218107937</v>
          </cell>
          <cell r="M99">
            <v>48.830384357067395</v>
          </cell>
          <cell r="N99">
            <v>48.48067681766414</v>
          </cell>
          <cell r="O99">
            <v>49.59686795157328</v>
          </cell>
          <cell r="P99">
            <v>49.11183794254545</v>
          </cell>
          <cell r="Q99">
            <v>48.72934851004682</v>
          </cell>
          <cell r="R99">
            <v>47.76068999517017</v>
          </cell>
          <cell r="S99">
            <v>50.5254171586251</v>
          </cell>
          <cell r="T99">
            <v>50.257867574567975</v>
          </cell>
          <cell r="U99">
            <v>49.881430291345396</v>
          </cell>
          <cell r="V99">
            <v>49.434514046346685</v>
          </cell>
          <cell r="W99">
            <v>49.34117810668486</v>
          </cell>
          <cell r="X99">
            <v>50.009273816394696</v>
          </cell>
        </row>
        <row r="100">
          <cell r="A100" t="str">
            <v>Fs</v>
          </cell>
          <cell r="B100">
            <v>6.576462756059649</v>
          </cell>
          <cell r="C100">
            <v>5.491764125508205</v>
          </cell>
          <cell r="D100">
            <v>5.63728395772244</v>
          </cell>
          <cell r="E100">
            <v>6.33509542368964</v>
          </cell>
          <cell r="F100">
            <v>6.836329461529407</v>
          </cell>
          <cell r="G100">
            <v>7.214117404699857</v>
          </cell>
          <cell r="H100">
            <v>6.677242585126537</v>
          </cell>
          <cell r="I100">
            <v>4.5285078282644236</v>
          </cell>
          <cell r="J100">
            <v>4.355286791203046</v>
          </cell>
          <cell r="K100">
            <v>8.040778227572936</v>
          </cell>
          <cell r="L100">
            <v>5.512586312848121</v>
          </cell>
          <cell r="M100">
            <v>6.088982340254499</v>
          </cell>
          <cell r="N100">
            <v>6.709649882593772</v>
          </cell>
          <cell r="O100">
            <v>5.942745832787749</v>
          </cell>
          <cell r="P100">
            <v>5.523901310440192</v>
          </cell>
          <cell r="Q100">
            <v>6.371912466742755</v>
          </cell>
          <cell r="R100">
            <v>6.874108199773017</v>
          </cell>
          <cell r="S100">
            <v>4.16770253058537</v>
          </cell>
          <cell r="T100">
            <v>4.728262856008161</v>
          </cell>
          <cell r="U100">
            <v>4.895157537550522</v>
          </cell>
          <cell r="V100">
            <v>4.6979167626089815</v>
          </cell>
          <cell r="W100">
            <v>4.717599124995166</v>
          </cell>
          <cell r="X100">
            <v>5.540614672920586</v>
          </cell>
        </row>
        <row r="101">
          <cell r="A101" t="str">
            <v>Sum</v>
          </cell>
          <cell r="B101">
            <v>100</v>
          </cell>
          <cell r="C101">
            <v>100</v>
          </cell>
          <cell r="D101">
            <v>100.00000000000001</v>
          </cell>
          <cell r="E101">
            <v>100</v>
          </cell>
          <cell r="F101">
            <v>100</v>
          </cell>
          <cell r="G101">
            <v>100.00000000000003</v>
          </cell>
          <cell r="H101">
            <v>99.99999999999999</v>
          </cell>
          <cell r="I101">
            <v>100</v>
          </cell>
          <cell r="J101">
            <v>100</v>
          </cell>
          <cell r="K101">
            <v>100</v>
          </cell>
          <cell r="L101">
            <v>100</v>
          </cell>
          <cell r="M101">
            <v>100.00000000000001</v>
          </cell>
          <cell r="N101">
            <v>99.99999999999997</v>
          </cell>
          <cell r="O101">
            <v>100</v>
          </cell>
          <cell r="P101">
            <v>100</v>
          </cell>
          <cell r="Q101">
            <v>100</v>
          </cell>
          <cell r="R101">
            <v>100</v>
          </cell>
          <cell r="S101">
            <v>100.00000000000001</v>
          </cell>
          <cell r="T101">
            <v>99.99999999999999</v>
          </cell>
          <cell r="U101">
            <v>100</v>
          </cell>
          <cell r="V101">
            <v>100</v>
          </cell>
          <cell r="W101">
            <v>100</v>
          </cell>
          <cell r="X101">
            <v>100</v>
          </cell>
        </row>
      </sheetData>
      <sheetData sheetId="17">
        <row r="4">
          <cell r="A4" t="str">
            <v>164-3R</v>
          </cell>
        </row>
        <row r="11">
          <cell r="A11" t="str">
            <v>SiO2</v>
          </cell>
          <cell r="B11">
            <v>51.843</v>
          </cell>
          <cell r="C11">
            <v>51.743</v>
          </cell>
          <cell r="D11">
            <v>50.194</v>
          </cell>
          <cell r="E11">
            <v>51.51</v>
          </cell>
          <cell r="F11">
            <v>51.208</v>
          </cell>
          <cell r="G11">
            <v>51.527</v>
          </cell>
          <cell r="H11">
            <v>51.148</v>
          </cell>
        </row>
        <row r="12">
          <cell r="A12" t="str">
            <v>TiO2</v>
          </cell>
          <cell r="B12">
            <v>0.432</v>
          </cell>
          <cell r="C12">
            <v>0.245</v>
          </cell>
          <cell r="D12">
            <v>0.525</v>
          </cell>
          <cell r="E12">
            <v>0.279</v>
          </cell>
          <cell r="F12">
            <v>0.362</v>
          </cell>
          <cell r="G12">
            <v>0.379</v>
          </cell>
          <cell r="H12">
            <v>0.362</v>
          </cell>
        </row>
        <row r="13">
          <cell r="A13" t="str">
            <v>Al2O3</v>
          </cell>
          <cell r="B13">
            <v>2.515</v>
          </cell>
          <cell r="C13">
            <v>2.708</v>
          </cell>
          <cell r="D13">
            <v>2.853</v>
          </cell>
          <cell r="E13">
            <v>2.313</v>
          </cell>
          <cell r="F13">
            <v>2.551</v>
          </cell>
          <cell r="G13">
            <v>2.428</v>
          </cell>
          <cell r="H13">
            <v>2.33</v>
          </cell>
        </row>
        <row r="15">
          <cell r="A15" t="str">
            <v>FeO</v>
          </cell>
          <cell r="B15">
            <v>5.817</v>
          </cell>
          <cell r="C15">
            <v>4.491</v>
          </cell>
          <cell r="D15">
            <v>5.024</v>
          </cell>
          <cell r="E15">
            <v>4.63</v>
          </cell>
          <cell r="F15">
            <v>4.476</v>
          </cell>
          <cell r="G15">
            <v>4.476</v>
          </cell>
          <cell r="H15">
            <v>5.305</v>
          </cell>
        </row>
        <row r="17">
          <cell r="A17" t="str">
            <v>MnO</v>
          </cell>
          <cell r="B17">
            <v>0.191</v>
          </cell>
          <cell r="C17">
            <v>0.167</v>
          </cell>
          <cell r="D17">
            <v>0.155</v>
          </cell>
          <cell r="E17">
            <v>0.196</v>
          </cell>
          <cell r="F17">
            <v>0.177</v>
          </cell>
          <cell r="G17">
            <v>0.115</v>
          </cell>
          <cell r="H17">
            <v>0.196</v>
          </cell>
        </row>
        <row r="18">
          <cell r="A18" t="str">
            <v>MgO</v>
          </cell>
          <cell r="B18">
            <v>17.1</v>
          </cell>
          <cell r="C18">
            <v>17.382</v>
          </cell>
          <cell r="D18">
            <v>17.851</v>
          </cell>
          <cell r="E18">
            <v>17.864</v>
          </cell>
          <cell r="F18">
            <v>17.513</v>
          </cell>
          <cell r="G18">
            <v>17.841</v>
          </cell>
          <cell r="H18">
            <v>17.833</v>
          </cell>
        </row>
        <row r="19">
          <cell r="A19" t="str">
            <v>CaO</v>
          </cell>
          <cell r="B19">
            <v>21.538</v>
          </cell>
          <cell r="C19">
            <v>22.268</v>
          </cell>
          <cell r="D19">
            <v>21.447</v>
          </cell>
          <cell r="E19">
            <v>21.893</v>
          </cell>
          <cell r="F19">
            <v>22.044</v>
          </cell>
          <cell r="G19">
            <v>21.707</v>
          </cell>
          <cell r="H19">
            <v>21.869</v>
          </cell>
        </row>
        <row r="20">
          <cell r="A20" t="str">
            <v>Na2O</v>
          </cell>
          <cell r="B20">
            <v>0.201</v>
          </cell>
          <cell r="C20">
            <v>0.202</v>
          </cell>
          <cell r="D20">
            <v>0.225</v>
          </cell>
          <cell r="E20">
            <v>0.168</v>
          </cell>
          <cell r="F20">
            <v>0.191</v>
          </cell>
          <cell r="G20">
            <v>0.182</v>
          </cell>
          <cell r="H20">
            <v>0.248</v>
          </cell>
        </row>
        <row r="21">
          <cell r="A21" t="str">
            <v>K2O</v>
          </cell>
          <cell r="B21">
            <v>0.023</v>
          </cell>
          <cell r="C21">
            <v>0</v>
          </cell>
          <cell r="D21">
            <v>0.017</v>
          </cell>
          <cell r="E21">
            <v>0</v>
          </cell>
          <cell r="F21">
            <v>0.008</v>
          </cell>
          <cell r="G21">
            <v>0.013</v>
          </cell>
          <cell r="H21">
            <v>0.004</v>
          </cell>
        </row>
        <row r="23">
          <cell r="A23" t="str">
            <v>Total</v>
          </cell>
          <cell r="B23">
            <v>99.904</v>
          </cell>
          <cell r="C23">
            <v>99.966</v>
          </cell>
          <cell r="D23">
            <v>98.884</v>
          </cell>
          <cell r="E23">
            <v>99.535</v>
          </cell>
          <cell r="F23">
            <v>99.242</v>
          </cell>
          <cell r="G23">
            <v>99.33</v>
          </cell>
          <cell r="H23">
            <v>99.672</v>
          </cell>
        </row>
        <row r="79">
          <cell r="A79" t="str">
            <v>Si</v>
          </cell>
          <cell r="B79">
            <v>1.4224941942440303</v>
          </cell>
          <cell r="C79">
            <v>1.414050900813461</v>
          </cell>
          <cell r="D79">
            <v>1.3840522178583319</v>
          </cell>
          <cell r="E79">
            <v>1.4121055389369634</v>
          </cell>
          <cell r="F79">
            <v>1.4088075801889859</v>
          </cell>
          <cell r="G79">
            <v>1.4148177242152724</v>
          </cell>
          <cell r="H79">
            <v>1.4004810631133646</v>
          </cell>
        </row>
        <row r="80">
          <cell r="A80" t="str">
            <v>Ti</v>
          </cell>
          <cell r="B80">
            <v>0.008913840805064783</v>
          </cell>
          <cell r="C80">
            <v>0.005035009233687414</v>
          </cell>
          <cell r="D80">
            <v>0.010886310618315215</v>
          </cell>
          <cell r="E80">
            <v>0.005751757389436433</v>
          </cell>
          <cell r="F80">
            <v>0.007489333760347553</v>
          </cell>
          <cell r="G80">
            <v>0.007825743212790342</v>
          </cell>
          <cell r="H80">
            <v>0.0074538028903350685</v>
          </cell>
        </row>
        <row r="81">
          <cell r="A81" t="str">
            <v>Al</v>
          </cell>
          <cell r="B81">
            <v>0.08133062124738681</v>
          </cell>
          <cell r="C81">
            <v>0.08722034907397207</v>
          </cell>
          <cell r="D81">
            <v>0.09271674224836748</v>
          </cell>
          <cell r="E81">
            <v>0.07473206142562357</v>
          </cell>
          <cell r="F81">
            <v>0.08271419488502078</v>
          </cell>
          <cell r="G81">
            <v>0.0785724036635337</v>
          </cell>
          <cell r="H81">
            <v>0.0751900247864066</v>
          </cell>
        </row>
        <row r="83">
          <cell r="A83" t="str">
            <v>Fe2</v>
          </cell>
          <cell r="B83">
            <v>0.13347976563203293</v>
          </cell>
          <cell r="C83">
            <v>0.1026390176685661</v>
          </cell>
          <cell r="D83">
            <v>0.11585273583298214</v>
          </cell>
          <cell r="E83">
            <v>0.10614818964507246</v>
          </cell>
          <cell r="F83">
            <v>0.10298167168860736</v>
          </cell>
          <cell r="G83">
            <v>0.10278073189610334</v>
          </cell>
          <cell r="H83">
            <v>0.12147585557121614</v>
          </cell>
        </row>
        <row r="85">
          <cell r="A85" t="str">
            <v>Mn</v>
          </cell>
          <cell r="B85">
            <v>0.004438942139076555</v>
          </cell>
          <cell r="C85">
            <v>0.003865588745421062</v>
          </cell>
          <cell r="D85">
            <v>0.003620079487890524</v>
          </cell>
          <cell r="E85">
            <v>0.0045511108879951285</v>
          </cell>
          <cell r="F85">
            <v>0.004124514845548613</v>
          </cell>
          <cell r="G85">
            <v>0.002674540715241967</v>
          </cell>
          <cell r="H85">
            <v>0.004545591401651023</v>
          </cell>
        </row>
        <row r="86">
          <cell r="A86" t="str">
            <v>Mg</v>
          </cell>
          <cell r="B86">
            <v>0.6994634627670145</v>
          </cell>
          <cell r="C86">
            <v>0.7081442431980157</v>
          </cell>
          <cell r="D86">
            <v>0.7337899592142754</v>
          </cell>
          <cell r="E86">
            <v>0.7300672422042183</v>
          </cell>
          <cell r="F86">
            <v>0.7182621129269974</v>
          </cell>
          <cell r="G86">
            <v>0.7302866689364561</v>
          </cell>
          <cell r="H86">
            <v>0.7279164590870213</v>
          </cell>
        </row>
        <row r="87">
          <cell r="A87" t="str">
            <v>Ca</v>
          </cell>
          <cell r="B87">
            <v>0.6331744732100809</v>
          </cell>
          <cell r="C87">
            <v>0.6520070593200321</v>
          </cell>
          <cell r="D87">
            <v>0.6336141515559592</v>
          </cell>
          <cell r="E87">
            <v>0.6430408030043386</v>
          </cell>
          <cell r="F87">
            <v>0.6497733803050157</v>
          </cell>
          <cell r="G87">
            <v>0.6385914327258407</v>
          </cell>
          <cell r="H87">
            <v>0.6415568647320453</v>
          </cell>
        </row>
        <row r="88">
          <cell r="A88" t="str">
            <v>Na</v>
          </cell>
          <cell r="B88">
            <v>0.010693091724416699</v>
          </cell>
          <cell r="C88">
            <v>0.010703151292757406</v>
          </cell>
          <cell r="D88">
            <v>0.012029014392363096</v>
          </cell>
          <cell r="E88">
            <v>0.008929594661100753</v>
          </cell>
          <cell r="F88">
            <v>0.010188120898103436</v>
          </cell>
          <cell r="G88">
            <v>0.009689109838047175</v>
          </cell>
          <cell r="H88">
            <v>0.013165796021390962</v>
          </cell>
        </row>
        <row r="89">
          <cell r="A89" t="str">
            <v>K</v>
          </cell>
          <cell r="B89">
            <v>0.000805094304225652</v>
          </cell>
          <cell r="C89">
            <v>0</v>
          </cell>
          <cell r="D89">
            <v>0.000598009565955523</v>
          </cell>
          <cell r="E89">
            <v>0</v>
          </cell>
          <cell r="F89">
            <v>0.00028077755832554954</v>
          </cell>
          <cell r="G89">
            <v>0.00045537326221445226</v>
          </cell>
          <cell r="H89">
            <v>0.0001397227472267895</v>
          </cell>
        </row>
        <row r="91">
          <cell r="A91" t="str">
            <v>Sum</v>
          </cell>
          <cell r="B91">
            <v>2.9999999999999996</v>
          </cell>
          <cell r="C91">
            <v>2.9999999999999996</v>
          </cell>
          <cell r="D91">
            <v>2.9999999999999996</v>
          </cell>
          <cell r="E91">
            <v>2.9999999999999996</v>
          </cell>
          <cell r="F91">
            <v>3</v>
          </cell>
          <cell r="G91">
            <v>3</v>
          </cell>
          <cell r="H91">
            <v>3.0000000000000004</v>
          </cell>
        </row>
        <row r="97">
          <cell r="A97" t="str">
            <v>Mg#</v>
          </cell>
          <cell r="B97">
            <v>83.97492637180245</v>
          </cell>
          <cell r="C97">
            <v>87.34075768179237</v>
          </cell>
          <cell r="D97">
            <v>86.36453458514836</v>
          </cell>
          <cell r="E97">
            <v>87.30611926040092</v>
          </cell>
          <cell r="F97">
            <v>87.46027992932581</v>
          </cell>
          <cell r="G97">
            <v>87.66237500190437</v>
          </cell>
          <cell r="H97">
            <v>85.69849838821612</v>
          </cell>
        </row>
        <row r="98">
          <cell r="A98" t="str">
            <v>Wo</v>
          </cell>
          <cell r="B98">
            <v>43.18715151690374</v>
          </cell>
          <cell r="C98">
            <v>44.572831138016625</v>
          </cell>
          <cell r="D98">
            <v>42.71776348155675</v>
          </cell>
          <cell r="E98">
            <v>43.470548769934155</v>
          </cell>
          <cell r="F98">
            <v>44.17170620439898</v>
          </cell>
          <cell r="G98">
            <v>43.3926272967599</v>
          </cell>
          <cell r="H98">
            <v>43.03009610256516</v>
          </cell>
        </row>
        <row r="99">
          <cell r="A99" t="str">
            <v>En</v>
          </cell>
          <cell r="B99">
            <v>47.70854768340378</v>
          </cell>
          <cell r="C99">
            <v>48.41050924562278</v>
          </cell>
          <cell r="D99">
            <v>49.471536969117395</v>
          </cell>
          <cell r="E99">
            <v>49.353670108171464</v>
          </cell>
          <cell r="F99">
            <v>48.827582033399075</v>
          </cell>
          <cell r="G99">
            <v>49.62336733783999</v>
          </cell>
          <cell r="H99">
            <v>48.82235217331147</v>
          </cell>
        </row>
        <row r="100">
          <cell r="A100" t="str">
            <v>Fs</v>
          </cell>
          <cell r="B100">
            <v>9.104300799692483</v>
          </cell>
          <cell r="C100">
            <v>7.016659616360603</v>
          </cell>
          <cell r="D100">
            <v>7.810699549325841</v>
          </cell>
          <cell r="E100">
            <v>7.1757811218943885</v>
          </cell>
          <cell r="F100">
            <v>7.000711762201938</v>
          </cell>
          <cell r="G100">
            <v>6.984005365400109</v>
          </cell>
          <cell r="H100">
            <v>8.147551724123366</v>
          </cell>
        </row>
        <row r="101">
          <cell r="A101" t="str">
            <v>Sum</v>
          </cell>
          <cell r="B101">
            <v>100</v>
          </cell>
          <cell r="C101">
            <v>100</v>
          </cell>
          <cell r="D101">
            <v>100</v>
          </cell>
          <cell r="E101">
            <v>100.00000000000001</v>
          </cell>
          <cell r="F101">
            <v>100</v>
          </cell>
          <cell r="G101">
            <v>99.99999999999999</v>
          </cell>
          <cell r="H101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8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16.7109375" style="17" customWidth="1"/>
    <col min="2" max="5" width="6.8515625" style="17" customWidth="1"/>
    <col min="6" max="6" width="3.28125" style="17" customWidth="1"/>
    <col min="7" max="9" width="6.8515625" style="17" customWidth="1"/>
    <col min="10" max="10" width="3.28125" style="17" customWidth="1"/>
    <col min="11" max="14" width="6.8515625" style="17" customWidth="1"/>
    <col min="15" max="15" width="3.28125" style="17" customWidth="1"/>
    <col min="16" max="19" width="6.8515625" style="17" customWidth="1"/>
    <col min="20" max="20" width="3.28125" style="17" customWidth="1"/>
    <col min="21" max="22" width="6.8515625" style="17" customWidth="1"/>
    <col min="23" max="23" width="3.28125" style="17" customWidth="1"/>
    <col min="24" max="27" width="6.8515625" style="17" customWidth="1"/>
    <col min="28" max="28" width="3.28125" style="17" customWidth="1"/>
    <col min="29" max="30" width="6.8515625" style="17" customWidth="1"/>
    <col min="31" max="31" width="2.8515625" style="17" customWidth="1"/>
    <col min="32" max="34" width="6.8515625" style="17" customWidth="1"/>
    <col min="35" max="35" width="2.421875" style="17" customWidth="1"/>
    <col min="36" max="39" width="6.8515625" style="17" customWidth="1"/>
    <col min="40" max="40" width="2.421875" style="17" customWidth="1"/>
    <col min="41" max="45" width="6.8515625" style="17" customWidth="1"/>
    <col min="46" max="46" width="2.421875" style="17" customWidth="1"/>
    <col min="47" max="48" width="6.8515625" style="17" customWidth="1"/>
    <col min="49" max="49" width="2.7109375" style="17" customWidth="1"/>
    <col min="50" max="53" width="6.8515625" style="17" customWidth="1"/>
    <col min="54" max="16384" width="11.421875" style="16" customWidth="1"/>
  </cols>
  <sheetData>
    <row r="1" spans="1:53" ht="15" customHeight="1">
      <c r="A1" s="18" t="s">
        <v>84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</row>
    <row r="2" spans="1:53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</row>
    <row r="3" spans="1:53" ht="12.75">
      <c r="A3" s="15" t="s">
        <v>80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</row>
    <row r="4" spans="1:53" ht="12.75">
      <c r="A4" s="15" t="str">
        <f>'[1]1096R21'!A6</f>
        <v>1096-R21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 t="s">
        <v>34</v>
      </c>
      <c r="AY4" s="15"/>
      <c r="AZ4" s="15"/>
      <c r="BA4" s="15"/>
    </row>
    <row r="5" spans="1:53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</row>
    <row r="6" spans="1:53" ht="12.75">
      <c r="A6" s="15"/>
      <c r="B6" s="15" t="s">
        <v>37</v>
      </c>
      <c r="C6" s="15"/>
      <c r="D6" s="15"/>
      <c r="E6" s="15"/>
      <c r="F6" s="15"/>
      <c r="G6" s="15" t="s">
        <v>37</v>
      </c>
      <c r="H6" s="15"/>
      <c r="I6" s="15"/>
      <c r="J6" s="15"/>
      <c r="K6" s="15" t="s">
        <v>37</v>
      </c>
      <c r="L6" s="15"/>
      <c r="M6" s="15"/>
      <c r="N6" s="15"/>
      <c r="O6" s="15"/>
      <c r="P6" s="15" t="s">
        <v>37</v>
      </c>
      <c r="Q6" s="15"/>
      <c r="R6" s="15"/>
      <c r="S6" s="15"/>
      <c r="T6" s="15"/>
      <c r="U6" s="15" t="s">
        <v>37</v>
      </c>
      <c r="V6" s="15"/>
      <c r="W6" s="15"/>
      <c r="X6" s="15" t="s">
        <v>37</v>
      </c>
      <c r="Y6" s="15"/>
      <c r="Z6" s="15"/>
      <c r="AA6" s="15"/>
      <c r="AB6" s="15"/>
      <c r="AC6" s="15" t="s">
        <v>37</v>
      </c>
      <c r="AD6" s="15"/>
      <c r="AE6" s="15"/>
      <c r="AF6" s="15" t="s">
        <v>37</v>
      </c>
      <c r="AG6" s="15"/>
      <c r="AH6" s="15"/>
      <c r="AI6" s="15"/>
      <c r="AJ6" s="15" t="s">
        <v>37</v>
      </c>
      <c r="AK6" s="15"/>
      <c r="AL6" s="15"/>
      <c r="AM6" s="15"/>
      <c r="AN6" s="15"/>
      <c r="AO6" s="15" t="s">
        <v>37</v>
      </c>
      <c r="AP6" s="15"/>
      <c r="AQ6" s="15"/>
      <c r="AR6" s="15"/>
      <c r="AS6" s="15"/>
      <c r="AT6" s="15"/>
      <c r="AU6" s="15" t="s">
        <v>37</v>
      </c>
      <c r="AV6" s="15"/>
      <c r="AW6" s="15"/>
      <c r="AX6" s="15" t="s">
        <v>37</v>
      </c>
      <c r="AY6" s="15"/>
      <c r="AZ6" s="15" t="s">
        <v>37</v>
      </c>
      <c r="BA6" s="15"/>
    </row>
    <row r="7" spans="1:53" ht="12.75">
      <c r="A7" s="15" t="s">
        <v>55</v>
      </c>
      <c r="B7" s="15" t="s">
        <v>4</v>
      </c>
      <c r="C7" s="15" t="s">
        <v>54</v>
      </c>
      <c r="D7" s="15" t="s">
        <v>3</v>
      </c>
      <c r="E7" s="15" t="s">
        <v>54</v>
      </c>
      <c r="F7" s="15"/>
      <c r="G7" s="15" t="s">
        <v>2</v>
      </c>
      <c r="H7" s="15" t="s">
        <v>54</v>
      </c>
      <c r="I7" s="15" t="s">
        <v>32</v>
      </c>
      <c r="J7" s="15"/>
      <c r="K7" s="15" t="s">
        <v>4</v>
      </c>
      <c r="L7" s="15" t="s">
        <v>54</v>
      </c>
      <c r="M7" s="15" t="s">
        <v>4</v>
      </c>
      <c r="N7" s="15" t="s">
        <v>54</v>
      </c>
      <c r="O7" s="15"/>
      <c r="P7" s="15" t="s">
        <v>4</v>
      </c>
      <c r="Q7" s="15" t="s">
        <v>54</v>
      </c>
      <c r="R7" s="15" t="s">
        <v>4</v>
      </c>
      <c r="S7" s="15" t="s">
        <v>54</v>
      </c>
      <c r="T7" s="15"/>
      <c r="U7" s="15" t="s">
        <v>2</v>
      </c>
      <c r="V7" s="15" t="s">
        <v>54</v>
      </c>
      <c r="W7" s="15"/>
      <c r="X7" s="15" t="s">
        <v>4</v>
      </c>
      <c r="Y7" s="15" t="s">
        <v>54</v>
      </c>
      <c r="Z7" s="15" t="s">
        <v>4</v>
      </c>
      <c r="AA7" s="15" t="s">
        <v>54</v>
      </c>
      <c r="AB7" s="15"/>
      <c r="AC7" s="15" t="str">
        <f>'[1]1096R21'!AA9</f>
        <v>rim</v>
      </c>
      <c r="AD7" s="15" t="str">
        <f>'[1]1096R21'!AB9</f>
        <v>core</v>
      </c>
      <c r="AE7" s="15"/>
      <c r="AF7" s="15" t="s">
        <v>36</v>
      </c>
      <c r="AG7" s="15" t="s">
        <v>35</v>
      </c>
      <c r="AH7" s="15" t="s">
        <v>54</v>
      </c>
      <c r="AI7" s="15"/>
      <c r="AJ7" s="15" t="s">
        <v>36</v>
      </c>
      <c r="AK7" s="15" t="s">
        <v>43</v>
      </c>
      <c r="AL7" s="15" t="s">
        <v>54</v>
      </c>
      <c r="AM7" s="15" t="s">
        <v>35</v>
      </c>
      <c r="AN7" s="15"/>
      <c r="AO7" s="15" t="s">
        <v>4</v>
      </c>
      <c r="AP7" s="15" t="s">
        <v>54</v>
      </c>
      <c r="AQ7" s="15" t="s">
        <v>4</v>
      </c>
      <c r="AR7" s="15" t="s">
        <v>54</v>
      </c>
      <c r="AS7" s="15" t="s">
        <v>32</v>
      </c>
      <c r="AT7" s="15"/>
      <c r="AU7" s="15" t="s">
        <v>0</v>
      </c>
      <c r="AV7" s="15" t="s">
        <v>54</v>
      </c>
      <c r="AW7" s="15"/>
      <c r="AX7" s="15" t="s">
        <v>52</v>
      </c>
      <c r="AY7" s="15" t="s">
        <v>54</v>
      </c>
      <c r="AZ7" s="15" t="s">
        <v>53</v>
      </c>
      <c r="BA7" s="15" t="s">
        <v>54</v>
      </c>
    </row>
    <row r="8" spans="1:53" ht="12.75">
      <c r="A8" s="15"/>
      <c r="B8" s="15" t="s">
        <v>36</v>
      </c>
      <c r="C8" s="15"/>
      <c r="D8" s="15" t="s">
        <v>35</v>
      </c>
      <c r="E8" s="15"/>
      <c r="F8" s="15"/>
      <c r="G8" s="15" t="s">
        <v>35</v>
      </c>
      <c r="H8" s="15"/>
      <c r="I8" s="15" t="s">
        <v>48</v>
      </c>
      <c r="J8" s="15"/>
      <c r="K8" s="15" t="s">
        <v>36</v>
      </c>
      <c r="L8" s="15"/>
      <c r="M8" s="15" t="s">
        <v>35</v>
      </c>
      <c r="N8" s="15"/>
      <c r="O8" s="15"/>
      <c r="P8" s="15" t="s">
        <v>36</v>
      </c>
      <c r="Q8" s="15"/>
      <c r="R8" s="15" t="s">
        <v>35</v>
      </c>
      <c r="S8" s="15"/>
      <c r="T8" s="15"/>
      <c r="U8" s="15"/>
      <c r="V8" s="15"/>
      <c r="W8" s="15"/>
      <c r="X8" s="15" t="s">
        <v>36</v>
      </c>
      <c r="Y8" s="15"/>
      <c r="Z8" s="15" t="s">
        <v>35</v>
      </c>
      <c r="AA8" s="15"/>
      <c r="AB8" s="15"/>
      <c r="AC8" s="15" t="s">
        <v>32</v>
      </c>
      <c r="AD8" s="15" t="s">
        <v>32</v>
      </c>
      <c r="AE8" s="15"/>
      <c r="AF8" s="15" t="s">
        <v>32</v>
      </c>
      <c r="AG8" s="15" t="s">
        <v>2</v>
      </c>
      <c r="AH8" s="15"/>
      <c r="AI8" s="15"/>
      <c r="AJ8" s="15" t="s">
        <v>32</v>
      </c>
      <c r="AK8" s="15" t="s">
        <v>2</v>
      </c>
      <c r="AL8" s="15"/>
      <c r="AM8" s="15" t="s">
        <v>32</v>
      </c>
      <c r="AN8" s="15"/>
      <c r="AO8" s="15" t="s">
        <v>36</v>
      </c>
      <c r="AP8" s="15"/>
      <c r="AQ8" s="15" t="s">
        <v>35</v>
      </c>
      <c r="AR8" s="15"/>
      <c r="AS8" s="15" t="s">
        <v>35</v>
      </c>
      <c r="AT8" s="15"/>
      <c r="AU8" s="15" t="s">
        <v>35</v>
      </c>
      <c r="AV8" s="15"/>
      <c r="AW8" s="15"/>
      <c r="AX8" s="15" t="s">
        <v>35</v>
      </c>
      <c r="AY8" s="15"/>
      <c r="AZ8" s="15" t="s">
        <v>36</v>
      </c>
      <c r="BA8" s="15"/>
    </row>
    <row r="9" spans="1:53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</row>
    <row r="10" spans="1:53" ht="12.75">
      <c r="A10" s="15" t="str">
        <f>'[1]1096R21'!A16</f>
        <v>SiO2</v>
      </c>
      <c r="B10" s="15">
        <f>AVERAGE('[1]1096R21'!$B16,'[1]1096R21'!$G16)</f>
        <v>50.669</v>
      </c>
      <c r="C10" s="15">
        <f>STDEV('[1]1096R21'!$B16,'[1]1096R21'!$G16)</f>
        <v>0.6137686860708476</v>
      </c>
      <c r="D10" s="15">
        <f>AVERAGE('[1]1096R21'!$C16:$F16)</f>
        <v>50.1415</v>
      </c>
      <c r="E10" s="15">
        <f>STDEV('[1]1096R21'!$C16:$F16)</f>
        <v>0.5098473627797859</v>
      </c>
      <c r="F10" s="15"/>
      <c r="G10" s="15">
        <f>AVERAGE('[1]1096R21'!$H16:$J16)</f>
        <v>50.72666666666667</v>
      </c>
      <c r="H10" s="15">
        <f>STDEV('[1]1096R21'!$H16:$J16)</f>
        <v>1.7542822843924168</v>
      </c>
      <c r="I10" s="15">
        <f>'[1]1096R21'!$K16</f>
        <v>50.312</v>
      </c>
      <c r="J10" s="15"/>
      <c r="K10" s="15">
        <f>AVERAGE('[1]1096R21'!$L16,'[1]1096R21'!$O16)</f>
        <v>49.587500000000006</v>
      </c>
      <c r="L10" s="15">
        <f>STDEV('[1]1096R21'!$L16,'[1]1096R21'!$O16)</f>
        <v>0.35001785668616237</v>
      </c>
      <c r="M10" s="15">
        <f>AVERAGE('[1]1096R21'!M16:$N16)</f>
        <v>49.564</v>
      </c>
      <c r="N10" s="15">
        <f>STDEV('[1]1096R21'!M16:$N16)</f>
        <v>1.4297699115591782</v>
      </c>
      <c r="O10" s="15"/>
      <c r="P10" s="15">
        <f>AVERAGE('[1]1096R21'!$P16,'[1]1096R21'!$S16)</f>
        <v>50.388999999999996</v>
      </c>
      <c r="Q10" s="15">
        <f>STDEV('[1]1096R21'!$P16,'[1]1096R21'!$S16)</f>
        <v>0.06646803743153631</v>
      </c>
      <c r="R10" s="15">
        <f>AVERAGE('[1]1096R21'!$Q16:$R16)</f>
        <v>49.8175</v>
      </c>
      <c r="S10" s="15">
        <f>STDEV('[1]1096R21'!$Q16:$R16)</f>
        <v>0.9383306986345573</v>
      </c>
      <c r="T10" s="15"/>
      <c r="U10" s="15">
        <f>AVERAGE('[1]1096R21'!$T16:$V16)</f>
        <v>50.565666666666665</v>
      </c>
      <c r="V10" s="15">
        <f>STDEV('[1]1096R21'!$T16:$V16)</f>
        <v>0.2931370555444963</v>
      </c>
      <c r="W10" s="15"/>
      <c r="X10" s="15">
        <f>AVERAGE('[1]1096R21'!$W16,'[1]1096R21'!$Z16)</f>
        <v>52.283</v>
      </c>
      <c r="Y10" s="15">
        <f>STDEV('[1]1096R21'!$W16,'[1]1096R21'!$Z16)</f>
        <v>1.4481546878698315</v>
      </c>
      <c r="Z10" s="15">
        <f>AVERAGE('[1]1096R21'!$X16:$Y16)</f>
        <v>52.868</v>
      </c>
      <c r="AA10" s="15">
        <f>STDEV('[1]1096R21'!$X16:$Y16)</f>
        <v>0.09050966799187816</v>
      </c>
      <c r="AB10" s="15"/>
      <c r="AC10" s="15">
        <f>'[1]1096R21'!AA16</f>
        <v>50.866</v>
      </c>
      <c r="AD10" s="15">
        <f>'[1]1096R21'!AB16</f>
        <v>48.299</v>
      </c>
      <c r="AE10" s="15"/>
      <c r="AF10" s="15">
        <f>AVERAGE('[1]1096R21'!$AG16)</f>
        <v>50.316</v>
      </c>
      <c r="AG10" s="15">
        <f>AVERAGE('[1]1096R21'!$AC16:$AF16)</f>
        <v>50.4865</v>
      </c>
      <c r="AH10" s="15">
        <f>STDEV('[1]1096R21'!$AC16:$AF16)</f>
        <v>1.0174286215751922</v>
      </c>
      <c r="AI10" s="15"/>
      <c r="AJ10" s="15">
        <f>'[1]1096R21'!$AH16</f>
        <v>50.59</v>
      </c>
      <c r="AK10" s="15">
        <f>AVERAGE('[1]1096R21'!$AI16,'[1]1096R21'!$AK16:$AL16)</f>
        <v>49.778333333333336</v>
      </c>
      <c r="AL10" s="15">
        <f>STDEV('[1]1096R21'!$AI16,'[1]1096R21'!$AK16:$AL16)</f>
        <v>0.9437172952388526</v>
      </c>
      <c r="AM10" s="15">
        <f>'[1]1096R21'!$AJ16</f>
        <v>52.16</v>
      </c>
      <c r="AN10" s="15"/>
      <c r="AO10" s="15">
        <f>AVERAGE('[1]1096R21'!$AM16,'[1]1096R21'!$AQ16)</f>
        <v>51.253</v>
      </c>
      <c r="AP10" s="15">
        <f>STDEV('[1]1096R21'!$AM16,'[1]1096R21'!$AQ16)</f>
        <v>0.5176021638279169</v>
      </c>
      <c r="AQ10" s="15">
        <f>AVERAGE('[1]1096R21'!$AN16:$AO16)</f>
        <v>50.099000000000004</v>
      </c>
      <c r="AR10" s="15">
        <f>STDEV('[1]1096R21'!$AN16:$AO16)</f>
        <v>0.13435028842544744</v>
      </c>
      <c r="AS10" s="15">
        <f>'[1]1096R21'!$AP16</f>
        <v>48.992</v>
      </c>
      <c r="AT10" s="15"/>
      <c r="AU10" s="15">
        <f>AVERAGE('[1]1096R21'!$AR16:$AU16)</f>
        <v>50.885</v>
      </c>
      <c r="AV10" s="15">
        <f>STDEV('[1]1096R21'!$AR16:$AU16)</f>
        <v>0.6450581369147396</v>
      </c>
      <c r="AW10" s="15"/>
      <c r="AX10" s="15">
        <f aca="true" t="shared" si="0" ref="AX10:AX18">AVERAGE(D10,G10,M10,R10,U10,Z10,AC10,AG10,AQ10,AU10,AS10,AM10)</f>
        <v>50.59765277777777</v>
      </c>
      <c r="AY10" s="15">
        <f aca="true" t="shared" si="1" ref="AY10:AY18">STDEV(D10,G10,M10,R10,U10,Z10,AC10,AG10,AQ10,AU10,AS10,AM10)</f>
        <v>1.065659584858466</v>
      </c>
      <c r="AZ10" s="15">
        <f aca="true" t="shared" si="2" ref="AZ10:AZ18">AVERAGE(B10,I10,K10,P10,X10,AF10,AJ10,AO10)</f>
        <v>50.674937500000006</v>
      </c>
      <c r="BA10" s="15">
        <f aca="true" t="shared" si="3" ref="BA10:BA18">STDEV(B10,I10,K10,P10,X10,AF10,AJ10,AO10)</f>
        <v>0.7975060428560208</v>
      </c>
    </row>
    <row r="11" spans="1:53" ht="12.75">
      <c r="A11" s="15" t="str">
        <f>'[1]1096R21'!A21</f>
        <v>TiO2</v>
      </c>
      <c r="B11" s="15">
        <f>AVERAGE('[1]1096R21'!$B21,'[1]1096R21'!$G21)</f>
        <v>0.33699999999999997</v>
      </c>
      <c r="C11" s="15">
        <f>STDEV('[1]1096R21'!$B21,'[1]1096R21'!$G21)</f>
        <v>0.04242640687119346</v>
      </c>
      <c r="D11" s="15">
        <f>AVERAGE('[1]1096R21'!$C21:$F21)</f>
        <v>0.44699999999999995</v>
      </c>
      <c r="E11" s="15">
        <f>STDEV('[1]1096R21'!$C21:$F21)</f>
        <v>0.13214638347933225</v>
      </c>
      <c r="F11" s="15"/>
      <c r="G11" s="15">
        <f>AVERAGE('[1]1096R21'!$H21:$J21)</f>
        <v>0.361</v>
      </c>
      <c r="H11" s="15">
        <f>STDEV('[1]1096R21'!$H21:$J21)</f>
        <v>0.17407756891684809</v>
      </c>
      <c r="I11" s="15">
        <f>'[1]1096R21'!$K21</f>
        <v>0.429</v>
      </c>
      <c r="J11" s="15"/>
      <c r="K11" s="15">
        <f>AVERAGE('[1]1096R21'!$L21,'[1]1096R21'!$O21)</f>
        <v>0.5035000000000001</v>
      </c>
      <c r="L11" s="15">
        <f>STDEV('[1]1096R21'!$L21,'[1]1096R21'!$O21)</f>
        <v>0.019091883092036802</v>
      </c>
      <c r="M11" s="15">
        <f>AVERAGE('[1]1096R21'!M21:$N21)</f>
        <v>0.6865</v>
      </c>
      <c r="N11" s="15">
        <f>STDEV('[1]1096R21'!M21:$N21)</f>
        <v>0.18738329701443507</v>
      </c>
      <c r="O11" s="15"/>
      <c r="P11" s="15">
        <f>AVERAGE('[1]1096R21'!$P21,'[1]1096R21'!$S21)</f>
        <v>0.37</v>
      </c>
      <c r="Q11" s="15">
        <f>STDEV('[1]1096R21'!$P21,'[1]1096R21'!$S21)</f>
        <v>0.014142135623730963</v>
      </c>
      <c r="R11" s="15">
        <f>AVERAGE('[1]1096R21'!$Q21:$R21)</f>
        <v>0.5145</v>
      </c>
      <c r="S11" s="15">
        <f>STDEV('[1]1096R21'!$Q21:$R21)</f>
        <v>0.3033488091290288</v>
      </c>
      <c r="T11" s="15"/>
      <c r="U11" s="15">
        <f>AVERAGE('[1]1096R21'!$T21:$V21)</f>
        <v>0.37133333333333335</v>
      </c>
      <c r="V11" s="15">
        <f>STDEV('[1]1096R21'!$T21:$V21)</f>
        <v>0.0790969868789784</v>
      </c>
      <c r="W11" s="15"/>
      <c r="X11" s="15">
        <f>AVERAGE('[1]1096R21'!$W21,'[1]1096R21'!$Z21)</f>
        <v>0.2685</v>
      </c>
      <c r="Y11" s="15">
        <f>STDEV('[1]1096R21'!$W21,'[1]1096R21'!$Z21)</f>
        <v>0.0827314933988259</v>
      </c>
      <c r="Z11" s="15">
        <f>AVERAGE('[1]1096R21'!$X21:$Y21)</f>
        <v>0.1925</v>
      </c>
      <c r="AA11" s="15">
        <f>STDEV('[1]1096R21'!$X21:$Y21)</f>
        <v>0.0035355339059327407</v>
      </c>
      <c r="AB11" s="15"/>
      <c r="AC11" s="15">
        <f>'[1]1096R21'!AA21</f>
        <v>0.337</v>
      </c>
      <c r="AD11" s="15">
        <f>'[1]1096R21'!AB21</f>
        <v>0.867</v>
      </c>
      <c r="AE11" s="15"/>
      <c r="AF11" s="15">
        <f>AVERAGE('[1]1096R21'!$AG21)</f>
        <v>0.547</v>
      </c>
      <c r="AG11" s="15">
        <f>AVERAGE('[1]1096R21'!$AC21:$AF21)</f>
        <v>0.40675</v>
      </c>
      <c r="AH11" s="15">
        <f>STDEV('[1]1096R21'!$AC21:$AF21)</f>
        <v>0.1127397445446813</v>
      </c>
      <c r="AI11" s="15"/>
      <c r="AJ11" s="15">
        <f>'[1]1096R21'!$AH21</f>
        <v>0.317</v>
      </c>
      <c r="AK11" s="15">
        <f>AVERAGE('[1]1096R21'!$AI21,'[1]1096R21'!$AK21:$AL21)</f>
        <v>0.543</v>
      </c>
      <c r="AL11" s="15">
        <f>STDEV('[1]1096R21'!$AI21,'[1]1096R21'!$AK21:$AL21)</f>
        <v>0.13146482419263333</v>
      </c>
      <c r="AM11" s="15">
        <f>'[1]1096R21'!$AJ21</f>
        <v>0.225</v>
      </c>
      <c r="AN11" s="15"/>
      <c r="AO11" s="15">
        <f>AVERAGE('[1]1096R21'!$AM21,'[1]1096R21'!$AQ21)</f>
        <v>0.347</v>
      </c>
      <c r="AP11" s="15">
        <f>STDEV('[1]1096R21'!$AM21,'[1]1096R21'!$AQ21)</f>
        <v>0.014142135623730925</v>
      </c>
      <c r="AQ11" s="15">
        <f>AVERAGE('[1]1096R21'!$AN21:$AO21)</f>
        <v>0.34299999999999997</v>
      </c>
      <c r="AR11" s="15">
        <f>STDEV('[1]1096R21'!$AN21:$AO21)</f>
        <v>0.029698484809835828</v>
      </c>
      <c r="AS11" s="15">
        <f>'[1]1096R21'!$AP21</f>
        <v>0.527</v>
      </c>
      <c r="AT11" s="15"/>
      <c r="AU11" s="15">
        <f>AVERAGE('[1]1096R21'!$AR21:$AU21)</f>
        <v>0.3456666666666666</v>
      </c>
      <c r="AV11" s="15">
        <f>STDEV('[1]1096R21'!$AR21:$AU21)</f>
        <v>0.09018499505645815</v>
      </c>
      <c r="AW11" s="15"/>
      <c r="AX11" s="15">
        <f t="shared" si="0"/>
        <v>0.3964375</v>
      </c>
      <c r="AY11" s="15">
        <f t="shared" si="1"/>
        <v>0.1347111065522637</v>
      </c>
      <c r="AZ11" s="15">
        <f t="shared" si="2"/>
        <v>0.389875</v>
      </c>
      <c r="BA11" s="15">
        <f t="shared" si="3"/>
        <v>0.09576860132632191</v>
      </c>
    </row>
    <row r="12" spans="1:53" ht="13.5" customHeight="1">
      <c r="A12" s="15" t="str">
        <f>'[1]1096R21'!A15</f>
        <v>Al2O3</v>
      </c>
      <c r="B12" s="15">
        <f>AVERAGE('[1]1096R21'!$B15,'[1]1096R21'!$G15)</f>
        <v>3.8064999999999998</v>
      </c>
      <c r="C12" s="15">
        <f>STDEV('[1]1096R21'!$B15,'[1]1096R21'!$G15)</f>
        <v>0.05727564927611032</v>
      </c>
      <c r="D12" s="15">
        <f>AVERAGE('[1]1096R21'!$C15:$F15)</f>
        <v>4.92925</v>
      </c>
      <c r="E12" s="15">
        <f>STDEV('[1]1096R21'!$C15:$F15)</f>
        <v>1.0775040216475635</v>
      </c>
      <c r="F12" s="15"/>
      <c r="G12" s="15">
        <f>AVERAGE('[1]1096R21'!$H15:$J15)</f>
        <v>3.835333333333333</v>
      </c>
      <c r="H12" s="15">
        <f>STDEV('[1]1096R21'!$H15:$J15)</f>
        <v>1.883490465421403</v>
      </c>
      <c r="I12" s="15">
        <f>'[1]1096R21'!$K15</f>
        <v>4.246</v>
      </c>
      <c r="J12" s="15"/>
      <c r="K12" s="15">
        <f>AVERAGE('[1]1096R21'!$L15,'[1]1096R21'!$O15)</f>
        <v>4.686</v>
      </c>
      <c r="L12" s="15">
        <f>STDEV('[1]1096R21'!$L15,'[1]1096R21'!$O15)</f>
        <v>0.6038691911333163</v>
      </c>
      <c r="M12" s="15">
        <f>AVERAGE('[1]1096R21'!M15:$N15)</f>
        <v>5.282500000000001</v>
      </c>
      <c r="N12" s="15">
        <f>STDEV('[1]1096R21'!M15:$N15)</f>
        <v>1.4828029201481872</v>
      </c>
      <c r="O12" s="15"/>
      <c r="P12" s="15">
        <f>AVERAGE('[1]1096R21'!$P15,'[1]1096R21'!$S15)</f>
        <v>4.3155</v>
      </c>
      <c r="Q12" s="15">
        <f>STDEV('[1]1096R21'!$P15,'[1]1096R21'!$S15)</f>
        <v>0.08555992052356483</v>
      </c>
      <c r="R12" s="15">
        <f>AVERAGE('[1]1096R21'!$Q15:$R15)</f>
        <v>5.2245</v>
      </c>
      <c r="S12" s="15">
        <f>STDEV('[1]1096R21'!$Q15:$R15)</f>
        <v>1.7048344494407643</v>
      </c>
      <c r="T12" s="15"/>
      <c r="U12" s="15">
        <f>AVERAGE('[1]1096R21'!$T15:$V15)</f>
        <v>3.539</v>
      </c>
      <c r="V12" s="15">
        <f>STDEV('[1]1096R21'!$T15:$V15)</f>
        <v>0.3997636801911821</v>
      </c>
      <c r="W12" s="15"/>
      <c r="X12" s="15">
        <f>AVERAGE('[1]1096R21'!$W15,'[1]1096R21'!$Z15)</f>
        <v>2.9</v>
      </c>
      <c r="Y12" s="15">
        <f>STDEV('[1]1096R21'!$W15,'[1]1096R21'!$Z15)</f>
        <v>1.4990663761154805</v>
      </c>
      <c r="Z12" s="15">
        <f>AVERAGE('[1]1096R21'!$X15:$Y15)</f>
        <v>1.8599999999999999</v>
      </c>
      <c r="AA12" s="15">
        <f>STDEV('[1]1096R21'!$X15:$Y15)</f>
        <v>0.055154328932556645</v>
      </c>
      <c r="AB12" s="15"/>
      <c r="AC12" s="15">
        <f>'[1]1096R21'!AA15</f>
        <v>3.947</v>
      </c>
      <c r="AD12" s="15">
        <f>'[1]1096R21'!AB15</f>
        <v>6.545</v>
      </c>
      <c r="AE12" s="15"/>
      <c r="AF12" s="15">
        <f>AVERAGE('[1]1096R21'!$AG15)</f>
        <v>5.215</v>
      </c>
      <c r="AG12" s="15">
        <f>AVERAGE('[1]1096R21'!$AC15:$AF15)</f>
        <v>4.110250000000001</v>
      </c>
      <c r="AH12" s="15">
        <f>STDEV('[1]1096R21'!$AC15:$AF15)</f>
        <v>1.5065860690094437</v>
      </c>
      <c r="AI12" s="15"/>
      <c r="AJ12" s="15">
        <f>'[1]1096R21'!$AH15</f>
        <v>4.11</v>
      </c>
      <c r="AK12" s="15">
        <f>AVERAGE('[1]1096R21'!$AI15,'[1]1096R21'!$AK15:$AL15)</f>
        <v>4.893</v>
      </c>
      <c r="AL12" s="15">
        <f>STDEV('[1]1096R21'!$AI15,'[1]1096R21'!$AK15:$AL15)</f>
        <v>0.7496405805451014</v>
      </c>
      <c r="AM12" s="15">
        <f>'[1]1096R21'!$AJ15</f>
        <v>2.031</v>
      </c>
      <c r="AN12" s="15"/>
      <c r="AO12" s="15">
        <f>AVERAGE('[1]1096R21'!$AM15,'[1]1096R21'!$AQ15)</f>
        <v>3.9955000000000003</v>
      </c>
      <c r="AP12" s="15">
        <f>STDEV('[1]1096R21'!$AM15,'[1]1096R21'!$AQ15)</f>
        <v>0.08697413408592988</v>
      </c>
      <c r="AQ12" s="15">
        <f>AVERAGE('[1]1096R21'!$AN15:$AO15)</f>
        <v>3.8505000000000003</v>
      </c>
      <c r="AR12" s="15">
        <f>STDEV('[1]1096R21'!$AN15:$AO15)</f>
        <v>0.30193459556664637</v>
      </c>
      <c r="AS12" s="15">
        <f>'[1]1096R21'!$AP15</f>
        <v>5.281</v>
      </c>
      <c r="AT12" s="15"/>
      <c r="AU12" s="15">
        <f>AVERAGE('[1]1096R21'!$AR15:$AU15)</f>
        <v>3.44</v>
      </c>
      <c r="AV12" s="15">
        <f>STDEV('[1]1096R21'!$AR15:$AU15)</f>
        <v>1.0957248742271013</v>
      </c>
      <c r="AW12" s="15"/>
      <c r="AX12" s="15">
        <f t="shared" si="0"/>
        <v>3.944194444444444</v>
      </c>
      <c r="AY12" s="15">
        <f t="shared" si="1"/>
        <v>1.1543756031938477</v>
      </c>
      <c r="AZ12" s="15">
        <f t="shared" si="2"/>
        <v>4.1593125</v>
      </c>
      <c r="BA12" s="15">
        <f t="shared" si="3"/>
        <v>0.6722452750458152</v>
      </c>
    </row>
    <row r="13" spans="1:53" ht="12.75">
      <c r="A13" s="15" t="str">
        <f>'[1]1096R21'!A24</f>
        <v>FeO</v>
      </c>
      <c r="B13" s="15">
        <f>AVERAGE('[1]1096R21'!$B24,'[1]1096R21'!$G24)</f>
        <v>4.318</v>
      </c>
      <c r="C13" s="15">
        <f>STDEV('[1]1096R21'!$B24,'[1]1096R21'!$G24)</f>
        <v>0.2757716446627704</v>
      </c>
      <c r="D13" s="15">
        <f>AVERAGE('[1]1096R21'!$C24:$F24)</f>
        <v>4.420249999999999</v>
      </c>
      <c r="E13" s="15">
        <f>STDEV('[1]1096R21'!$C24:$F24)</f>
        <v>0.4428155183971513</v>
      </c>
      <c r="F13" s="15"/>
      <c r="G13" s="15">
        <f>AVERAGE('[1]1096R21'!$H24:$J24)</f>
        <v>4.2443333333333335</v>
      </c>
      <c r="H13" s="15">
        <f>STDEV('[1]1096R21'!$H24:$J24)</f>
        <v>0.2539002428776595</v>
      </c>
      <c r="I13" s="15">
        <f>'[1]1096R21'!$K24</f>
        <v>4.329</v>
      </c>
      <c r="J13" s="15"/>
      <c r="K13" s="15">
        <f>AVERAGE('[1]1096R21'!$L24,'[1]1096R21'!$O24)</f>
        <v>4.9205000000000005</v>
      </c>
      <c r="L13" s="15">
        <f>STDEV('[1]1096R21'!$L24,'[1]1096R21'!$O24)</f>
        <v>0.6102331521639868</v>
      </c>
      <c r="M13" s="15">
        <f>AVERAGE('[1]1096R21'!M24:$N24)</f>
        <v>5.625500000000001</v>
      </c>
      <c r="N13" s="15">
        <f>STDEV('[1]1096R21'!M24:$N24)</f>
        <v>0.04171930009000642</v>
      </c>
      <c r="O13" s="15"/>
      <c r="P13" s="15">
        <f>AVERAGE('[1]1096R21'!$P24,'[1]1096R21'!$S24)</f>
        <v>4.6805</v>
      </c>
      <c r="Q13" s="15">
        <f>STDEV('[1]1096R21'!$P24,'[1]1096R21'!$S24)</f>
        <v>0.15627059864222048</v>
      </c>
      <c r="R13" s="15">
        <f>AVERAGE('[1]1096R21'!$Q24:$R24)</f>
        <v>4.752000000000001</v>
      </c>
      <c r="S13" s="15">
        <f>STDEV('[1]1096R21'!$Q24:$R24)</f>
        <v>1.016819551346254</v>
      </c>
      <c r="T13" s="15"/>
      <c r="U13" s="15">
        <f>AVERAGE('[1]1096R21'!$T24:$V24)</f>
        <v>4.869</v>
      </c>
      <c r="V13" s="15">
        <f>STDEV('[1]1096R21'!$T24:$V24)</f>
        <v>0.28739693804910277</v>
      </c>
      <c r="W13" s="15"/>
      <c r="X13" s="15">
        <f>AVERAGE('[1]1096R21'!$W24,'[1]1096R21'!$Z24)</f>
        <v>4.3475</v>
      </c>
      <c r="Y13" s="15">
        <f>STDEV('[1]1096R21'!$W24,'[1]1096R21'!$Z24)</f>
        <v>0.316076731190377</v>
      </c>
      <c r="Z13" s="15">
        <f>AVERAGE('[1]1096R21'!$X24:$Y24)</f>
        <v>4.2325</v>
      </c>
      <c r="AA13" s="15">
        <f>STDEV('[1]1096R21'!$X24:$Y24)</f>
        <v>0.15768481220464398</v>
      </c>
      <c r="AB13" s="15"/>
      <c r="AC13" s="15">
        <f>'[1]1096R21'!AA24</f>
        <v>4.072</v>
      </c>
      <c r="AD13" s="15">
        <f>'[1]1096R21'!AB24</f>
        <v>5.483</v>
      </c>
      <c r="AE13" s="15"/>
      <c r="AF13" s="15">
        <f>AVERAGE('[1]1096R21'!$AG24)</f>
        <v>4.808</v>
      </c>
      <c r="AG13" s="15">
        <f>AVERAGE('[1]1096R21'!$AC24:$AF24)</f>
        <v>4.699249999999999</v>
      </c>
      <c r="AH13" s="15">
        <f>STDEV('[1]1096R21'!$AC24:$AF24)</f>
        <v>0.34162491614831986</v>
      </c>
      <c r="AI13" s="15"/>
      <c r="AJ13" s="15">
        <f>'[1]1096R21'!$AH24</f>
        <v>4.709</v>
      </c>
      <c r="AK13" s="15">
        <f>AVERAGE('[1]1096R21'!$AI24,'[1]1096R21'!$AK24:$AL24)</f>
        <v>4.872</v>
      </c>
      <c r="AL13" s="15">
        <f>STDEV('[1]1096R21'!$AI24,'[1]1096R21'!$AK24:$AL24)</f>
        <v>0.3022532051112031</v>
      </c>
      <c r="AM13" s="15">
        <f>'[1]1096R21'!$AJ24</f>
        <v>4.271</v>
      </c>
      <c r="AN13" s="15"/>
      <c r="AO13" s="15">
        <f>AVERAGE('[1]1096R21'!$AM24,'[1]1096R21'!$AQ24)</f>
        <v>4.584</v>
      </c>
      <c r="AP13" s="15">
        <f>STDEV('[1]1096R21'!$AM24,'[1]1096R21'!$AQ24)</f>
        <v>0.03252691193458137</v>
      </c>
      <c r="AQ13" s="15">
        <f>AVERAGE('[1]1096R21'!$AN24:$AO24)</f>
        <v>4.2865</v>
      </c>
      <c r="AR13" s="15">
        <f>STDEV('[1]1096R21'!$AN24:$AO24)</f>
        <v>0.17324116139069837</v>
      </c>
      <c r="AS13" s="15">
        <f>'[1]1096R21'!$AP24</f>
        <v>5.935</v>
      </c>
      <c r="AT13" s="15"/>
      <c r="AU13" s="15">
        <f>AVERAGE('[1]1096R21'!$AR24:$AU24)</f>
        <v>4.793333333333333</v>
      </c>
      <c r="AV13" s="15">
        <f>STDEV('[1]1096R21'!$AR24:$AU24)</f>
        <v>0.18840736008271822</v>
      </c>
      <c r="AW13" s="15"/>
      <c r="AX13" s="15">
        <f t="shared" si="0"/>
        <v>4.6833888888888895</v>
      </c>
      <c r="AY13" s="15">
        <f t="shared" si="1"/>
        <v>0.5777933296032411</v>
      </c>
      <c r="AZ13" s="15">
        <f t="shared" si="2"/>
        <v>4.5870625</v>
      </c>
      <c r="BA13" s="15">
        <f t="shared" si="3"/>
        <v>0.23298795761338564</v>
      </c>
    </row>
    <row r="14" spans="1:53" ht="12" customHeight="1">
      <c r="A14" s="15" t="str">
        <f>'[1]1096R21'!A23</f>
        <v>MnO</v>
      </c>
      <c r="B14" s="15">
        <f>AVERAGE('[1]1096R21'!$B23,'[1]1096R21'!$G23)</f>
        <v>0.0905</v>
      </c>
      <c r="C14" s="15">
        <f>STDEV('[1]1096R21'!$B23,'[1]1096R21'!$G23)</f>
        <v>0.028991378028648464</v>
      </c>
      <c r="D14" s="15">
        <f>AVERAGE('[1]1096R21'!$C23:$F23)</f>
        <v>0.0645</v>
      </c>
      <c r="E14" s="15">
        <f>STDEV('[1]1096R21'!$C23:$F23)</f>
        <v>0.03984553509073089</v>
      </c>
      <c r="F14" s="15"/>
      <c r="G14" s="15">
        <f>AVERAGE('[1]1096R21'!$H23:$J23)</f>
        <v>0.09333333333333332</v>
      </c>
      <c r="H14" s="15">
        <f>STDEV('[1]1096R21'!$H23:$J23)</f>
        <v>0.026388128644019744</v>
      </c>
      <c r="I14" s="15">
        <f>'[1]1096R21'!$K23</f>
        <v>0.043</v>
      </c>
      <c r="J14" s="15"/>
      <c r="K14" s="15">
        <f>AVERAGE('[1]1096R21'!$L23,'[1]1096R21'!$O23)</f>
        <v>0.1095</v>
      </c>
      <c r="L14" s="15">
        <f>STDEV('[1]1096R21'!$L23,'[1]1096R21'!$O23)</f>
        <v>0.009192388155425127</v>
      </c>
      <c r="M14" s="15">
        <f>AVERAGE('[1]1096R21'!M23:$N23)</f>
        <v>0.056</v>
      </c>
      <c r="N14" s="15">
        <f>STDEV('[1]1096R21'!M23:$N23)</f>
        <v>0</v>
      </c>
      <c r="O14" s="15"/>
      <c r="P14" s="15">
        <f>AVERAGE('[1]1096R21'!$P23,'[1]1096R21'!$S23)</f>
        <v>0.0795</v>
      </c>
      <c r="Q14" s="15">
        <f>STDEV('[1]1096R21'!$P23,'[1]1096R21'!$S23)</f>
        <v>0.05586143571373722</v>
      </c>
      <c r="R14" s="15">
        <f>AVERAGE('[1]1096R21'!$Q23:$R23)</f>
        <v>0.0265</v>
      </c>
      <c r="S14" s="15">
        <f>STDEV('[1]1096R21'!$Q23:$R23)</f>
        <v>0.030405591591021543</v>
      </c>
      <c r="T14" s="15"/>
      <c r="U14" s="15">
        <f>AVERAGE('[1]1096R21'!$T23:$V23)</f>
        <v>0.07933333333333333</v>
      </c>
      <c r="V14" s="15">
        <f>STDEV('[1]1096R21'!$T23:$V23)</f>
        <v>0.02516611478423586</v>
      </c>
      <c r="W14" s="15"/>
      <c r="X14" s="15">
        <f>AVERAGE('[1]1096R21'!$W23,'[1]1096R21'!$Z23)</f>
        <v>0.0905</v>
      </c>
      <c r="Y14" s="15">
        <f>STDEV('[1]1096R21'!$W23,'[1]1096R21'!$Z23)</f>
        <v>0.0077781745930520195</v>
      </c>
      <c r="Z14" s="15">
        <f>AVERAGE('[1]1096R21'!$X23:$Y23)</f>
        <v>0.10450000000000001</v>
      </c>
      <c r="AA14" s="15">
        <f>STDEV('[1]1096R21'!$X23:$Y23)</f>
        <v>0.004949747468305827</v>
      </c>
      <c r="AB14" s="15"/>
      <c r="AC14" s="15">
        <f>'[1]1096R21'!AA23</f>
        <v>0.043</v>
      </c>
      <c r="AD14" s="15">
        <f>'[1]1096R21'!AB23</f>
        <v>0.108</v>
      </c>
      <c r="AE14" s="15"/>
      <c r="AF14" s="15">
        <f>AVERAGE('[1]1096R21'!$AG23)</f>
        <v>0.066</v>
      </c>
      <c r="AG14" s="15">
        <f>AVERAGE('[1]1096R21'!$AC23:$AF23)</f>
        <v>0.063</v>
      </c>
      <c r="AH14" s="15">
        <f>STDEV('[1]1096R21'!$AC23:$AF23)</f>
        <v>0.026166135875720486</v>
      </c>
      <c r="AI14" s="15"/>
      <c r="AJ14" s="15">
        <f>'[1]1096R21'!$AH23</f>
        <v>0.053</v>
      </c>
      <c r="AK14" s="15">
        <f>AVERAGE('[1]1096R21'!$AI23,'[1]1096R21'!$AK23:$AL23)</f>
        <v>0.062</v>
      </c>
      <c r="AL14" s="15">
        <f>STDEV('[1]1096R21'!$AI23,'[1]1096R21'!$AK23:$AL23)</f>
        <v>0.030199337741082993</v>
      </c>
      <c r="AM14" s="15">
        <f>'[1]1096R21'!$AJ23</f>
        <v>0.061</v>
      </c>
      <c r="AN14" s="15"/>
      <c r="AO14" s="15">
        <f>AVERAGE('[1]1096R21'!$AM23,'[1]1096R21'!$AQ23)</f>
        <v>0.10200000000000001</v>
      </c>
      <c r="AP14" s="15">
        <f>STDEV('[1]1096R21'!$AM23,'[1]1096R21'!$AQ23)</f>
        <v>0.019798989873223243</v>
      </c>
      <c r="AQ14" s="15">
        <f>AVERAGE('[1]1096R21'!$AN23:$AO23)</f>
        <v>0.048499999999999995</v>
      </c>
      <c r="AR14" s="15">
        <f>STDEV('[1]1096R21'!$AN23:$AO23)</f>
        <v>0.03181980515339466</v>
      </c>
      <c r="AS14" s="15">
        <f>'[1]1096R21'!$AP23</f>
        <v>0.151</v>
      </c>
      <c r="AT14" s="15"/>
      <c r="AU14" s="15">
        <f>AVERAGE('[1]1096R21'!$AR23:$AU23)</f>
        <v>0.09733333333333333</v>
      </c>
      <c r="AV14" s="15">
        <f>STDEV('[1]1096R21'!$AR23:$AU23)</f>
        <v>0.053966038703367275</v>
      </c>
      <c r="AW14" s="15"/>
      <c r="AX14" s="15">
        <f t="shared" si="0"/>
        <v>0.074</v>
      </c>
      <c r="AY14" s="15">
        <f t="shared" si="1"/>
        <v>0.03354463331506882</v>
      </c>
      <c r="AZ14" s="15">
        <f t="shared" si="2"/>
        <v>0.07925</v>
      </c>
      <c r="BA14" s="15">
        <f t="shared" si="3"/>
        <v>0.023496200300717317</v>
      </c>
    </row>
    <row r="15" spans="1:53" ht="12.75">
      <c r="A15" s="15" t="str">
        <f>'[1]1096R21'!A14</f>
        <v>MgO</v>
      </c>
      <c r="B15" s="15">
        <f>AVERAGE('[1]1096R21'!$B14,'[1]1096R21'!$G14)</f>
        <v>17.252000000000002</v>
      </c>
      <c r="C15" s="15">
        <f>STDEV('[1]1096R21'!$B14,'[1]1096R21'!$G14)</f>
        <v>0.391737156777348</v>
      </c>
      <c r="D15" s="15">
        <f>AVERAGE('[1]1096R21'!$C14:$F14)</f>
        <v>16.697999999999997</v>
      </c>
      <c r="E15" s="15">
        <f>STDEV('[1]1096R21'!$C14:$F14)</f>
        <v>0.7291008160742463</v>
      </c>
      <c r="F15" s="15"/>
      <c r="G15" s="15">
        <f>AVERAGE('[1]1096R21'!$H14:$J14)</f>
        <v>17.759666666666668</v>
      </c>
      <c r="H15" s="15">
        <f>STDEV('[1]1096R21'!$H14:$J14)</f>
        <v>1.4915945606408352</v>
      </c>
      <c r="I15" s="15">
        <f>'[1]1096R21'!$K14</f>
        <v>17.388</v>
      </c>
      <c r="J15" s="15"/>
      <c r="K15" s="15">
        <f>AVERAGE('[1]1096R21'!$L14,'[1]1096R21'!$O14)</f>
        <v>16.5435</v>
      </c>
      <c r="L15" s="15">
        <f>STDEV('[1]1096R21'!$L14,'[1]1096R21'!$O14)</f>
        <v>0.263750829382283</v>
      </c>
      <c r="M15" s="15">
        <f>AVERAGE('[1]1096R21'!M14:$N14)</f>
        <v>16.826999999999998</v>
      </c>
      <c r="N15" s="15">
        <f>STDEV('[1]1096R21'!M14:$N14)</f>
        <v>0.9715647173504348</v>
      </c>
      <c r="O15" s="15"/>
      <c r="P15" s="15">
        <f>AVERAGE('[1]1096R21'!$P14,'[1]1096R21'!$S14)</f>
        <v>17.0225</v>
      </c>
      <c r="Q15" s="15">
        <f>STDEV('[1]1096R21'!$P14,'[1]1096R21'!$S14)</f>
        <v>0.045961940777126495</v>
      </c>
      <c r="R15" s="15">
        <f>AVERAGE('[1]1096R21'!$Q14:$R14)</f>
        <v>16.693</v>
      </c>
      <c r="S15" s="15">
        <f>STDEV('[1]1096R21'!$Q14:$R14)</f>
        <v>0.5755849198858036</v>
      </c>
      <c r="T15" s="15"/>
      <c r="U15" s="15">
        <f>AVERAGE('[1]1096R21'!$T14:$V14)</f>
        <v>17.218333333333334</v>
      </c>
      <c r="V15" s="15">
        <f>STDEV('[1]1096R21'!$T14:$V14)</f>
        <v>0.30450998888920383</v>
      </c>
      <c r="W15" s="15"/>
      <c r="X15" s="15">
        <f>AVERAGE('[1]1096R21'!$W14,'[1]1096R21'!$Z14)</f>
        <v>17.869</v>
      </c>
      <c r="Y15" s="15">
        <f>STDEV('[1]1096R21'!$W14,'[1]1096R21'!$Z14)</f>
        <v>1.0154053377839094</v>
      </c>
      <c r="Z15" s="15">
        <f>AVERAGE('[1]1096R21'!$X14:$Y14)</f>
        <v>19.054499999999997</v>
      </c>
      <c r="AA15" s="15">
        <f>STDEV('[1]1096R21'!$X14:$Y14)</f>
        <v>0.5140666299228096</v>
      </c>
      <c r="AB15" s="15"/>
      <c r="AC15" s="15">
        <f>'[1]1096R21'!AA14</f>
        <v>16.957</v>
      </c>
      <c r="AD15" s="15">
        <f>'[1]1096R21'!AB14</f>
        <v>15.506</v>
      </c>
      <c r="AE15" s="15"/>
      <c r="AF15" s="15">
        <f>AVERAGE('[1]1096R21'!$AG14)</f>
        <v>16.742</v>
      </c>
      <c r="AG15" s="15">
        <f>AVERAGE('[1]1096R21'!$AC14:$AF14)</f>
        <v>17.414749999999998</v>
      </c>
      <c r="AH15" s="15">
        <f>STDEV('[1]1096R21'!$AC14:$AF14)</f>
        <v>1.1081634581595283</v>
      </c>
      <c r="AI15" s="15"/>
      <c r="AJ15" s="15">
        <f>'[1]1096R21'!$AH14</f>
        <v>16.909</v>
      </c>
      <c r="AK15" s="15">
        <f>AVERAGE('[1]1096R21'!$AI14,'[1]1096R21'!$AK14:$AL14)</f>
        <v>16.646</v>
      </c>
      <c r="AL15" s="15">
        <f>STDEV('[1]1096R21'!$AI14,'[1]1096R21'!$AK14:$AL14)</f>
        <v>0.44943075106179775</v>
      </c>
      <c r="AM15" s="15">
        <f>'[1]1096R21'!$AJ14</f>
        <v>19.28</v>
      </c>
      <c r="AN15" s="15"/>
      <c r="AO15" s="15">
        <f>AVERAGE('[1]1096R21'!$AM14,'[1]1096R21'!$AQ14)</f>
        <v>17.281</v>
      </c>
      <c r="AP15" s="15">
        <f>STDEV('[1]1096R21'!$AM14,'[1]1096R21'!$AQ14)</f>
        <v>0.2757716446627704</v>
      </c>
      <c r="AQ15" s="15">
        <f>AVERAGE('[1]1096R21'!$AN14:$AO14)</f>
        <v>17.476</v>
      </c>
      <c r="AR15" s="15">
        <f>STDEV('[1]1096R21'!$AN14:$AO14)</f>
        <v>0.025455844122716675</v>
      </c>
      <c r="AS15" s="15">
        <f>'[1]1096R21'!$AP14</f>
        <v>16.882</v>
      </c>
      <c r="AT15" s="15"/>
      <c r="AU15" s="15">
        <f>AVERAGE('[1]1096R21'!$AR14:$AU14)</f>
        <v>17.579333333333334</v>
      </c>
      <c r="AV15" s="15">
        <f>STDEV('[1]1096R21'!$AR14:$AU14)</f>
        <v>1.0334492408112683</v>
      </c>
      <c r="AW15" s="15"/>
      <c r="AX15" s="15">
        <f t="shared" si="0"/>
        <v>17.486631944444444</v>
      </c>
      <c r="AY15" s="15">
        <f t="shared" si="1"/>
        <v>0.8616992208978678</v>
      </c>
      <c r="AZ15" s="15">
        <f t="shared" si="2"/>
        <v>17.125875</v>
      </c>
      <c r="BA15" s="15">
        <f t="shared" si="3"/>
        <v>0.41492811339521707</v>
      </c>
    </row>
    <row r="16" spans="1:53" ht="12.75">
      <c r="A16" s="15" t="str">
        <f>'[1]1096R21'!A20</f>
        <v>CaO</v>
      </c>
      <c r="B16" s="15">
        <f>AVERAGE('[1]1096R21'!$B20,'[1]1096R21'!$G20)</f>
        <v>22.627499999999998</v>
      </c>
      <c r="C16" s="15">
        <f>STDEV('[1]1096R21'!$B20,'[1]1096R21'!$G20)</f>
        <v>0.1718269478289331</v>
      </c>
      <c r="D16" s="15">
        <f>AVERAGE('[1]1096R21'!$C20:$F20)</f>
        <v>22.462999999999997</v>
      </c>
      <c r="E16" s="15">
        <f>STDEV('[1]1096R21'!$C20:$F20)</f>
        <v>0.19819518998583138</v>
      </c>
      <c r="F16" s="15"/>
      <c r="G16" s="15">
        <f>AVERAGE('[1]1096R21'!$H20:$J20)</f>
        <v>21.957333333333334</v>
      </c>
      <c r="H16" s="15">
        <f>STDEV('[1]1096R21'!$H20:$J20)</f>
        <v>1.0184362195706154</v>
      </c>
      <c r="I16" s="15">
        <f>'[1]1096R21'!$K20</f>
        <v>22.25</v>
      </c>
      <c r="J16" s="15"/>
      <c r="K16" s="15">
        <f>AVERAGE('[1]1096R21'!$L20,'[1]1096R21'!$O20)</f>
        <v>22.299</v>
      </c>
      <c r="L16" s="15">
        <f>STDEV('[1]1096R21'!$L20,'[1]1096R21'!$O20)</f>
        <v>0.23051681066703922</v>
      </c>
      <c r="M16" s="15">
        <f>AVERAGE('[1]1096R21'!M20:$N20)</f>
        <v>21.072</v>
      </c>
      <c r="N16" s="15">
        <f>STDEV('[1]1096R21'!M20:$N20)</f>
        <v>0.7368052659963575</v>
      </c>
      <c r="O16" s="15"/>
      <c r="P16" s="15">
        <f>AVERAGE('[1]1096R21'!$P20,'[1]1096R21'!$S20)</f>
        <v>21.893500000000003</v>
      </c>
      <c r="Q16" s="15">
        <f>STDEV('[1]1096R21'!$P20,'[1]1096R21'!$S20)</f>
        <v>0.3160767311901747</v>
      </c>
      <c r="R16" s="15">
        <f>AVERAGE('[1]1096R21'!$Q20:$R20)</f>
        <v>21.7865</v>
      </c>
      <c r="S16" s="15">
        <f>STDEV('[1]1096R21'!$Q20:$R20)</f>
        <v>0.6950859659064439</v>
      </c>
      <c r="T16" s="15"/>
      <c r="U16" s="15">
        <f>AVERAGE('[1]1096R21'!$T20:$V20)</f>
        <v>21.679666666666666</v>
      </c>
      <c r="V16" s="15">
        <f>STDEV('[1]1096R21'!$T20:$V20)</f>
        <v>0.12825495442022314</v>
      </c>
      <c r="W16" s="15"/>
      <c r="X16" s="15">
        <f>AVERAGE('[1]1096R21'!$W20,'[1]1096R21'!$Z20)</f>
        <v>22.058</v>
      </c>
      <c r="Y16" s="15">
        <f>STDEV('[1]1096R21'!$W20,'[1]1096R21'!$Z20)</f>
        <v>0.4016366517140415</v>
      </c>
      <c r="Z16" s="15">
        <f>AVERAGE('[1]1096R21'!$X20:$Y20)</f>
        <v>21.018500000000003</v>
      </c>
      <c r="AA16" s="15">
        <f>STDEV('[1]1096R21'!$X20:$Y20)</f>
        <v>0.5833630944787886</v>
      </c>
      <c r="AB16" s="15"/>
      <c r="AC16" s="15">
        <f>'[1]1096R21'!AA20</f>
        <v>22.591</v>
      </c>
      <c r="AD16" s="15">
        <f>'[1]1096R21'!AB20</f>
        <v>22.022</v>
      </c>
      <c r="AE16" s="15"/>
      <c r="AF16" s="15">
        <f>AVERAGE('[1]1096R21'!$AG20)</f>
        <v>21.831</v>
      </c>
      <c r="AG16" s="15">
        <f>AVERAGE('[1]1096R21'!$AC20:$AF20)</f>
        <v>21.817749999999997</v>
      </c>
      <c r="AH16" s="15">
        <f>STDEV('[1]1096R21'!$AC20:$AF20)</f>
        <v>0.4519420132422878</v>
      </c>
      <c r="AI16" s="15"/>
      <c r="AJ16" s="15">
        <f>'[1]1096R21'!$AH20</f>
        <v>22.136</v>
      </c>
      <c r="AK16" s="15">
        <f>AVERAGE('[1]1096R21'!$AI20,'[1]1096R21'!$AK20:$AL20)</f>
        <v>22.037333333333333</v>
      </c>
      <c r="AL16" s="15">
        <f>STDEV('[1]1096R21'!$AI20,'[1]1096R21'!$AK20:$AL20)</f>
        <v>0.36277449377484605</v>
      </c>
      <c r="AM16" s="15">
        <f>'[1]1096R21'!$AJ20</f>
        <v>20.351</v>
      </c>
      <c r="AN16" s="15"/>
      <c r="AO16" s="15">
        <f>AVERAGE('[1]1096R21'!$AM20,'[1]1096R21'!$AQ20)</f>
        <v>22.028</v>
      </c>
      <c r="AP16" s="15">
        <f>STDEV('[1]1096R21'!$AM20,'[1]1096R21'!$AQ20)</f>
        <v>0.03676955262170019</v>
      </c>
      <c r="AQ16" s="15">
        <f>AVERAGE('[1]1096R21'!$AN20:$AO20)</f>
        <v>21.8955</v>
      </c>
      <c r="AR16" s="15">
        <f>STDEV('[1]1096R21'!$AN20:$AO20)</f>
        <v>0.18031222920303064</v>
      </c>
      <c r="AS16" s="15">
        <f>'[1]1096R21'!$AP20</f>
        <v>20.925</v>
      </c>
      <c r="AT16" s="15"/>
      <c r="AU16" s="15">
        <f>AVERAGE('[1]1096R21'!$AR20:$AU20)</f>
        <v>21.517666666666667</v>
      </c>
      <c r="AV16" s="15">
        <f>STDEV('[1]1096R21'!$AR20:$AU20)</f>
        <v>0.7166242623113885</v>
      </c>
      <c r="AW16" s="15"/>
      <c r="AX16" s="15">
        <f t="shared" si="0"/>
        <v>21.58957638888889</v>
      </c>
      <c r="AY16" s="15">
        <f t="shared" si="1"/>
        <v>0.6514618986377345</v>
      </c>
      <c r="AZ16" s="15">
        <f t="shared" si="2"/>
        <v>22.140375</v>
      </c>
      <c r="BA16" s="15">
        <f t="shared" si="3"/>
        <v>0.2537049397007706</v>
      </c>
    </row>
    <row r="17" spans="1:53" ht="12.75">
      <c r="A17" s="15" t="str">
        <f>'[1]1096R21'!A13</f>
        <v>Na2O</v>
      </c>
      <c r="B17" s="15">
        <f>AVERAGE('[1]1096R21'!$B13,'[1]1096R21'!$G13)</f>
        <v>0.1775</v>
      </c>
      <c r="C17" s="15">
        <f>STDEV('[1]1096R21'!$B13,'[1]1096R21'!$G13)</f>
        <v>0.010606601717798203</v>
      </c>
      <c r="D17" s="15">
        <f>AVERAGE('[1]1096R21'!$C13:$F13)</f>
        <v>0.19275000000000003</v>
      </c>
      <c r="E17" s="15">
        <f>STDEV('[1]1096R21'!$C13:$F13)</f>
        <v>0.01613226580490107</v>
      </c>
      <c r="F17" s="15"/>
      <c r="G17" s="15">
        <f>AVERAGE('[1]1096R21'!$H13:$J13)</f>
        <v>0.16233333333333333</v>
      </c>
      <c r="H17" s="15">
        <f>STDEV('[1]1096R21'!$H13:$J13)</f>
        <v>0.04285246006162698</v>
      </c>
      <c r="I17" s="15">
        <f>'[1]1096R21'!$K13</f>
        <v>0.198</v>
      </c>
      <c r="J17" s="15"/>
      <c r="K17" s="15">
        <f>AVERAGE('[1]1096R21'!$L13,'[1]1096R21'!$O13)</f>
        <v>0.1955</v>
      </c>
      <c r="L17" s="15">
        <f>STDEV('[1]1096R21'!$L13,'[1]1096R21'!$O13)</f>
        <v>0.024748737341528923</v>
      </c>
      <c r="M17" s="15">
        <f>AVERAGE('[1]1096R21'!M13:$N13)</f>
        <v>0.167</v>
      </c>
      <c r="N17" s="15">
        <f>STDEV('[1]1096R21'!M13:$N13)</f>
        <v>0.04525483399593898</v>
      </c>
      <c r="O17" s="15"/>
      <c r="P17" s="15">
        <f>AVERAGE('[1]1096R21'!$P13,'[1]1096R21'!$S13)</f>
        <v>0.18</v>
      </c>
      <c r="Q17" s="15">
        <f>STDEV('[1]1096R21'!$P13,'[1]1096R21'!$S13)</f>
        <v>0.0014142135623730963</v>
      </c>
      <c r="R17" s="15">
        <f>AVERAGE('[1]1096R21'!$Q13:$R13)</f>
        <v>0.197</v>
      </c>
      <c r="S17" s="15">
        <f>STDEV('[1]1096R21'!$Q13:$R13)</f>
        <v>0.033941125496954286</v>
      </c>
      <c r="T17" s="15"/>
      <c r="U17" s="15">
        <f>AVERAGE('[1]1096R21'!$T13:$V13)</f>
        <v>0.18333333333333335</v>
      </c>
      <c r="V17" s="15">
        <f>STDEV('[1]1096R21'!$T13:$V13)</f>
        <v>0.013051181300301274</v>
      </c>
      <c r="W17" s="15"/>
      <c r="X17" s="15">
        <f>AVERAGE('[1]1096R21'!$W13,'[1]1096R21'!$Z13)</f>
        <v>0.154</v>
      </c>
      <c r="Y17" s="15">
        <f>STDEV('[1]1096R21'!$W13,'[1]1096R21'!$Z13)</f>
        <v>0.005656854249492385</v>
      </c>
      <c r="Z17" s="15">
        <f>AVERAGE('[1]1096R21'!$X13:$Y13)</f>
        <v>0.1345</v>
      </c>
      <c r="AA17" s="15">
        <f>STDEV('[1]1096R21'!$X13:$Y13)</f>
        <v>0.0035355339059327407</v>
      </c>
      <c r="AB17" s="15"/>
      <c r="AC17" s="15">
        <f>'[1]1096R21'!AA13</f>
        <v>0.164</v>
      </c>
      <c r="AD17" s="15">
        <f>'[1]1096R21'!AB13</f>
        <v>0.208</v>
      </c>
      <c r="AE17" s="15"/>
      <c r="AF17" s="15">
        <f>AVERAGE('[1]1096R21'!$AG13)</f>
        <v>0.195</v>
      </c>
      <c r="AG17" s="15">
        <f>AVERAGE('[1]1096R21'!$AC13:$AF13)</f>
        <v>0.17175</v>
      </c>
      <c r="AH17" s="15">
        <f>STDEV('[1]1096R21'!$AC13:$AF13)</f>
        <v>0.028605069480775475</v>
      </c>
      <c r="AI17" s="15"/>
      <c r="AJ17" s="15">
        <f>'[1]1096R21'!$AH13</f>
        <v>0.186</v>
      </c>
      <c r="AK17" s="15">
        <f>AVERAGE('[1]1096R21'!$AI13,'[1]1096R21'!$AK13:$AL13)</f>
        <v>0.18966666666666665</v>
      </c>
      <c r="AL17" s="15">
        <f>STDEV('[1]1096R21'!$AI13,'[1]1096R21'!$AK13:$AL13)</f>
        <v>0.02138535324312751</v>
      </c>
      <c r="AM17" s="15">
        <f>'[1]1096R21'!$AJ13</f>
        <v>0.119</v>
      </c>
      <c r="AN17" s="15"/>
      <c r="AO17" s="15">
        <f>AVERAGE('[1]1096R21'!$AM13,'[1]1096R21'!$AQ13)</f>
        <v>0.1925</v>
      </c>
      <c r="AP17" s="15">
        <f>STDEV('[1]1096R21'!$AM13,'[1]1096R21'!$AQ13)</f>
        <v>0.021920310216782854</v>
      </c>
      <c r="AQ17" s="15">
        <f>AVERAGE('[1]1096R21'!$AN13:$AO13)</f>
        <v>0.173</v>
      </c>
      <c r="AR17" s="15">
        <f>STDEV('[1]1096R21'!$AN13:$AO13)</f>
        <v>0.012727922061357847</v>
      </c>
      <c r="AS17" s="15">
        <f>'[1]1096R21'!$AP13</f>
        <v>0.204</v>
      </c>
      <c r="AT17" s="15"/>
      <c r="AU17" s="15">
        <f>AVERAGE('[1]1096R21'!$AR13:$AU13)</f>
        <v>0.165</v>
      </c>
      <c r="AV17" s="15">
        <f>STDEV('[1]1096R21'!$AR13:$AU13)</f>
        <v>0.03798683982644516</v>
      </c>
      <c r="AW17" s="15"/>
      <c r="AX17" s="15">
        <f t="shared" si="0"/>
        <v>0.16947222222222225</v>
      </c>
      <c r="AY17" s="15">
        <f t="shared" si="1"/>
        <v>0.02445606071557522</v>
      </c>
      <c r="AZ17" s="15">
        <f t="shared" si="2"/>
        <v>0.1848125</v>
      </c>
      <c r="BA17" s="15">
        <f t="shared" si="3"/>
        <v>0.014533059603145574</v>
      </c>
    </row>
    <row r="18" spans="1:53" ht="12.75">
      <c r="A18" s="15" t="str">
        <f>'[1]1096R21'!A19</f>
        <v>K2O</v>
      </c>
      <c r="B18" s="15">
        <f>AVERAGE('[1]1096R21'!$B19,'[1]1096R21'!$G19)</f>
        <v>0</v>
      </c>
      <c r="C18" s="15">
        <f>STDEV('[1]1096R21'!$B19,'[1]1096R21'!$G19)</f>
        <v>0</v>
      </c>
      <c r="D18" s="15">
        <f>AVERAGE('[1]1096R21'!$C19:$F19)</f>
        <v>0</v>
      </c>
      <c r="E18" s="15">
        <f>STDEV('[1]1096R21'!$C19:$F19)</f>
        <v>0</v>
      </c>
      <c r="F18" s="15"/>
      <c r="G18" s="15">
        <f>AVERAGE('[1]1096R21'!$H19:$J19)</f>
        <v>0</v>
      </c>
      <c r="H18" s="15">
        <f>STDEV('[1]1096R21'!$H19:$J19)</f>
        <v>0</v>
      </c>
      <c r="I18" s="15">
        <f>'[1]1096R21'!$K19</f>
        <v>0</v>
      </c>
      <c r="J18" s="15"/>
      <c r="K18" s="15">
        <f>AVERAGE('[1]1096R21'!$L19,'[1]1096R21'!$O19)</f>
        <v>0</v>
      </c>
      <c r="L18" s="15">
        <f>STDEV('[1]1096R21'!$L19,'[1]1096R21'!$O19)</f>
        <v>0</v>
      </c>
      <c r="M18" s="15">
        <f>AVERAGE('[1]1096R21'!M19:$N19)</f>
        <v>0</v>
      </c>
      <c r="N18" s="15">
        <f>STDEV('[1]1096R21'!M19:$N19)</f>
        <v>0</v>
      </c>
      <c r="O18" s="15"/>
      <c r="P18" s="15">
        <f>AVERAGE('[1]1096R21'!$P19,'[1]1096R21'!$S19)</f>
        <v>0</v>
      </c>
      <c r="Q18" s="15">
        <f>STDEV('[1]1096R21'!$P19,'[1]1096R21'!$S19)</f>
        <v>0</v>
      </c>
      <c r="R18" s="15">
        <f>AVERAGE('[1]1096R21'!$Q19:$R19)</f>
        <v>0</v>
      </c>
      <c r="S18" s="15">
        <f>STDEV('[1]1096R21'!$Q19:$R19)</f>
        <v>0</v>
      </c>
      <c r="T18" s="15"/>
      <c r="U18" s="15">
        <f>AVERAGE('[1]1096R21'!$T19:$V19)</f>
        <v>0.01966666666666667</v>
      </c>
      <c r="V18" s="15">
        <f>STDEV('[1]1096R21'!$T19:$V19)</f>
        <v>0.021126602503321098</v>
      </c>
      <c r="W18" s="15"/>
      <c r="X18" s="15">
        <f>AVERAGE('[1]1096R21'!$W19,'[1]1096R21'!$Z19)</f>
        <v>0</v>
      </c>
      <c r="Y18" s="15">
        <f>STDEV('[1]1096R21'!$W19,'[1]1096R21'!$Z19)</f>
        <v>0</v>
      </c>
      <c r="Z18" s="15">
        <f>AVERAGE('[1]1096R21'!$X19:$Y19)</f>
        <v>0</v>
      </c>
      <c r="AA18" s="15">
        <f>STDEV('[1]1096R21'!$X19:$Y19)</f>
        <v>0</v>
      </c>
      <c r="AB18" s="15"/>
      <c r="AC18" s="15">
        <f>'[1]1096R21'!AA19</f>
        <v>0</v>
      </c>
      <c r="AD18" s="15">
        <f>'[1]1096R21'!AB19</f>
        <v>0</v>
      </c>
      <c r="AE18" s="15"/>
      <c r="AF18" s="15">
        <f>AVERAGE('[1]1096R21'!$AG19)</f>
        <v>0</v>
      </c>
      <c r="AG18" s="15">
        <f>AVERAGE('[1]1096R21'!$AC19:$AF19)</f>
        <v>0</v>
      </c>
      <c r="AH18" s="15">
        <f>STDEV('[1]1096R21'!$AC19:$AF19)</f>
        <v>0</v>
      </c>
      <c r="AI18" s="15"/>
      <c r="AJ18" s="15">
        <f>'[1]1096R21'!$AH19</f>
        <v>0.007</v>
      </c>
      <c r="AK18" s="15">
        <f>AVERAGE('[1]1096R21'!$AI19,'[1]1096R21'!$AK19:$AL19)</f>
        <v>0</v>
      </c>
      <c r="AL18" s="15">
        <f>STDEV('[1]1096R21'!$AI19,'[1]1096R21'!$AK19:$AL19)</f>
        <v>0</v>
      </c>
      <c r="AM18" s="15">
        <f>'[1]1096R21'!$AJ19</f>
        <v>0</v>
      </c>
      <c r="AN18" s="15"/>
      <c r="AO18" s="15">
        <f>AVERAGE('[1]1096R21'!$AM19,'[1]1096R21'!$AQ19)</f>
        <v>0</v>
      </c>
      <c r="AP18" s="15">
        <f>STDEV('[1]1096R21'!$AM19,'[1]1096R21'!$AQ19)</f>
        <v>0</v>
      </c>
      <c r="AQ18" s="15">
        <f>AVERAGE('[1]1096R21'!$AN19:$AO19)</f>
        <v>0</v>
      </c>
      <c r="AR18" s="15">
        <f>STDEV('[1]1096R21'!$AN19:$AO19)</f>
        <v>0</v>
      </c>
      <c r="AS18" s="15">
        <f>'[1]1096R21'!$AP19</f>
        <v>0</v>
      </c>
      <c r="AT18" s="15"/>
      <c r="AU18" s="15">
        <f>AVERAGE('[1]1096R21'!$AR19:$AU19)</f>
        <v>0</v>
      </c>
      <c r="AV18" s="15">
        <f>STDEV('[1]1096R21'!$AR19:$AU19)</f>
        <v>0</v>
      </c>
      <c r="AW18" s="15"/>
      <c r="AX18" s="15">
        <f t="shared" si="0"/>
        <v>0.0016388888888888892</v>
      </c>
      <c r="AY18" s="15">
        <f t="shared" si="1"/>
        <v>0.0056772776470313206</v>
      </c>
      <c r="AZ18" s="15">
        <f t="shared" si="2"/>
        <v>0.000875</v>
      </c>
      <c r="BA18" s="15">
        <f t="shared" si="3"/>
        <v>0.0024748737341529167</v>
      </c>
    </row>
    <row r="19" spans="1:53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</row>
    <row r="20" spans="1:53" ht="12.75">
      <c r="A20" s="15" t="str">
        <f>'[1]1096R21'!A26</f>
        <v>Total</v>
      </c>
      <c r="B20" s="15">
        <f>AVERAGE('[1]1096R21'!$B26,'[1]1096R21'!$G26)</f>
        <v>99.69149999999999</v>
      </c>
      <c r="C20" s="15">
        <f>STDEV('[1]1096R21'!$B26,'[1]1096R21'!$G26)</f>
        <v>0.5706351724185431</v>
      </c>
      <c r="D20" s="15">
        <f>AVERAGE('[1]1096R21'!$C26:$F26)</f>
        <v>99.762</v>
      </c>
      <c r="E20" s="15">
        <f>STDEV('[1]1096R21'!$C26:$F26)</f>
        <v>0.4140008051528766</v>
      </c>
      <c r="F20" s="15"/>
      <c r="G20" s="15">
        <f>AVERAGE('[1]1096R21'!$H26:$J26)</f>
        <v>99.82833333333333</v>
      </c>
      <c r="H20" s="15">
        <f>STDEV('[1]1096R21'!$H26:$J26)</f>
        <v>0.06425988899253625</v>
      </c>
      <c r="I20" s="15">
        <f>'[1]1096R21'!$K26</f>
        <v>99.962</v>
      </c>
      <c r="J20" s="15"/>
      <c r="K20" s="15">
        <f>AVERAGE('[1]1096R21'!$L26,'[1]1096R21'!$O26)</f>
        <v>99.0955</v>
      </c>
      <c r="L20" s="15">
        <f>STDEV('[1]1096R21'!$L26,'[1]1096R21'!$O26)</f>
        <v>1.0005560953799189</v>
      </c>
      <c r="M20" s="15">
        <f>AVERAGE('[1]1096R21'!M26:$N26)</f>
        <v>99.493</v>
      </c>
      <c r="N20" s="15">
        <f>STDEV('[1]1096R21'!M26:$N26)</f>
        <v>0.09899494936611705</v>
      </c>
      <c r="O20" s="15"/>
      <c r="P20" s="15">
        <f>AVERAGE('[1]1096R21'!$P26,'[1]1096R21'!$S26)</f>
        <v>99.26599999999999</v>
      </c>
      <c r="Q20" s="15">
        <f>STDEV('[1]1096R21'!$P26,'[1]1096R21'!$S26)</f>
        <v>0.07212489168102054</v>
      </c>
      <c r="R20" s="15">
        <f>AVERAGE('[1]1096R21'!$Q26:$R26)</f>
        <v>99.44399999999999</v>
      </c>
      <c r="S20" s="15">
        <f>STDEV('[1]1096R21'!$Q26:$R26)</f>
        <v>0.6335676759443606</v>
      </c>
      <c r="T20" s="15"/>
      <c r="U20" s="15">
        <f>AVERAGE('[1]1096R21'!$T26:$V26)</f>
        <v>98.73599999999999</v>
      </c>
      <c r="V20" s="15">
        <f>STDEV('[1]1096R21'!$T26:$V26)</f>
        <v>0.2887507575747623</v>
      </c>
      <c r="W20" s="15"/>
      <c r="X20" s="15">
        <f>AVERAGE('[1]1096R21'!$W26,'[1]1096R21'!$Z26)</f>
        <v>100.3835</v>
      </c>
      <c r="Y20" s="15">
        <f>STDEV('[1]1096R21'!$W26,'[1]1096R21'!$Z26)</f>
        <v>0.42214274836836</v>
      </c>
      <c r="Z20" s="15">
        <f>AVERAGE('[1]1096R21'!$X26:$Y26)</f>
        <v>99.91149999999999</v>
      </c>
      <c r="AA20" s="15">
        <f>STDEV('[1]1096R21'!$X26:$Y26)</f>
        <v>0.08980256121068825</v>
      </c>
      <c r="AB20" s="15"/>
      <c r="AC20" s="15">
        <f>'[1]1096R21'!AA26</f>
        <v>99.433</v>
      </c>
      <c r="AD20" s="15">
        <f>'[1]1096R21'!AB26</f>
        <v>99.265</v>
      </c>
      <c r="AE20" s="15"/>
      <c r="AF20" s="15">
        <f>AVERAGE('[1]1096R21'!$AG26)</f>
        <v>100.008</v>
      </c>
      <c r="AG20" s="15">
        <f>AVERAGE('[1]1096R21'!$AC26:$AF26)</f>
        <v>99.4195</v>
      </c>
      <c r="AH20" s="15">
        <f>STDEV('[1]1096R21'!$AC26:$AF26)</f>
        <v>0.34195370056931557</v>
      </c>
      <c r="AI20" s="15"/>
      <c r="AJ20" s="15">
        <f>'[1]1096R21'!$AH26</f>
        <v>99.416</v>
      </c>
      <c r="AK20" s="15">
        <f>AVERAGE('[1]1096R21'!$AI26,'[1]1096R21'!$AK26:$AL26)</f>
        <v>99.44633333333333</v>
      </c>
      <c r="AL20" s="15">
        <f>STDEV('[1]1096R21'!$AI26,'[1]1096R21'!$AK26:$AL26)</f>
        <v>0.558310248279032</v>
      </c>
      <c r="AM20" s="15">
        <f>'[1]1096R21'!$AJ26</f>
        <v>99.031</v>
      </c>
      <c r="AN20" s="15"/>
      <c r="AO20" s="15">
        <f>AVERAGE('[1]1096R21'!$AM26,'[1]1096R21'!$AQ26)</f>
        <v>100.1275</v>
      </c>
      <c r="AP20" s="15">
        <f>STDEV('[1]1096R21'!$AM26,'[1]1096R21'!$AQ26)</f>
        <v>0.2962777413171612</v>
      </c>
      <c r="AQ20" s="15">
        <f>AVERAGE('[1]1096R21'!$AN26:$AO26)</f>
        <v>98.882</v>
      </c>
      <c r="AR20" s="15">
        <f>STDEV('[1]1096R21'!$AN26:$AO26)</f>
        <v>0.5048742417664321</v>
      </c>
      <c r="AS20" s="15">
        <f>'[1]1096R21'!$AP26</f>
        <v>99.081</v>
      </c>
      <c r="AT20" s="15"/>
      <c r="AU20" s="15">
        <f>AVERAGE('[1]1096R21'!$AR26:$AU26)</f>
        <v>99.123</v>
      </c>
      <c r="AV20" s="15">
        <f>STDEV('[1]1096R21'!$AR26:$AU26)</f>
        <v>0.237290960636937</v>
      </c>
      <c r="AW20" s="15"/>
      <c r="AX20" s="15">
        <f>AVERAGE(D20,G20,M20,R20,U20,Z20,AC20,AG20,AQ20,AU20,AS20,AM20)</f>
        <v>99.3453611111111</v>
      </c>
      <c r="AY20" s="15">
        <f>STDEV(D20,G20,M20,R20,U20,Z20,AC20,AG20,AQ20,AU20,AS20,AM20)</f>
        <v>0.3785433860465722</v>
      </c>
      <c r="AZ20" s="15">
        <f>AVERAGE(B20,I20,K20,P20,X20,AF20,AJ20,AO20)</f>
        <v>99.74375</v>
      </c>
      <c r="BA20" s="15">
        <f>STDEV(B20,I20,K20,P20,X20,AF20,AJ20,AO20)</f>
        <v>0.45239497597063116</v>
      </c>
    </row>
    <row r="21" spans="1:53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</row>
    <row r="22" spans="1:53" ht="12.75">
      <c r="A22" s="15" t="str">
        <f>'[1]1096R21'!A95</f>
        <v>Si</v>
      </c>
      <c r="B22" s="15">
        <f>AVERAGE('[1]1096R21'!$B95,'[1]1096R21'!$G95)</f>
        <v>1.8458173053867295</v>
      </c>
      <c r="C22" s="15">
        <f>STDEV('[1]1096R21'!$B95,'[1]1096R21'!$G95)</f>
        <v>0.011071406423970675</v>
      </c>
      <c r="D22" s="15">
        <f>AVERAGE('[1]1096R21'!$C95:$F95)</f>
        <v>1.8274286125231396</v>
      </c>
      <c r="E22" s="15">
        <f>STDEV('[1]1096R21'!$C95:$F95)</f>
        <v>0.014977300563638319</v>
      </c>
      <c r="F22" s="15"/>
      <c r="G22" s="15">
        <f>AVERAGE('[1]1096R21'!$H95:$J95)</f>
        <v>1.8425278723872829</v>
      </c>
      <c r="H22" s="15">
        <f>STDEV('[1]1096R21'!$H95:$J95)</f>
        <v>0.055923172269720586</v>
      </c>
      <c r="I22" s="15">
        <f>'[1]1096R21'!$K95</f>
        <v>1.8284810907844269</v>
      </c>
      <c r="J22" s="15"/>
      <c r="K22" s="15">
        <f>AVERAGE('[1]1096R21'!$L95,'[1]1096R21'!$O95)</f>
        <v>1.8221130820060683</v>
      </c>
      <c r="L22" s="15">
        <f>STDEV('[1]1096R21'!$L95,'[1]1096R21'!$O95)</f>
        <v>0.003011046314782493</v>
      </c>
      <c r="M22" s="15">
        <f>AVERAGE('[1]1096R21'!M95:$N95)</f>
        <v>1.8143521516613235</v>
      </c>
      <c r="N22" s="15">
        <f>STDEV('[1]1096R21'!M95:$N95)</f>
        <v>0.0499969100532447</v>
      </c>
      <c r="O22" s="15"/>
      <c r="P22" s="15">
        <f>AVERAGE('[1]1096R21'!$P95,'[1]1096R21'!$S95)</f>
        <v>1.8447821037339778</v>
      </c>
      <c r="Q22" s="15">
        <f>STDEV('[1]1096R21'!$P95,'[1]1096R21'!$S95)</f>
        <v>5.22037097998838E-05</v>
      </c>
      <c r="R22" s="15">
        <f>AVERAGE('[1]1096R21'!$Q95:$R95)</f>
        <v>1.821451995054085</v>
      </c>
      <c r="S22" s="15">
        <f>STDEV('[1]1096R21'!$Q95:$R95)</f>
        <v>0.042080040837466685</v>
      </c>
      <c r="T22" s="15"/>
      <c r="U22" s="15">
        <f>AVERAGE('[1]1096R21'!$T95:$V95)</f>
        <v>1.8616681433585367</v>
      </c>
      <c r="V22" s="15">
        <f>STDEV('[1]1096R21'!$T95:$V95)</f>
        <v>0.008333747859878674</v>
      </c>
      <c r="W22" s="15"/>
      <c r="X22" s="15">
        <f>AVERAGE('[1]1096R21'!$W95,'[1]1096R21'!$Z95)</f>
        <v>1.8901858241771454</v>
      </c>
      <c r="Y22" s="15">
        <f>STDEV('[1]1096R21'!$W95,'[1]1096R21'!$Z95)</f>
        <v>0.0437328783003717</v>
      </c>
      <c r="Z22" s="15">
        <f>AVERAGE('[1]1096R21'!$X95:$Y95)</f>
        <v>1.9134026087721523</v>
      </c>
      <c r="AA22" s="15">
        <f>STDEV('[1]1096R21'!$X95:$Y95)</f>
        <v>0.0011095939684792066</v>
      </c>
      <c r="AB22" s="15"/>
      <c r="AC22" s="15">
        <f>'[1]1096R21'!AA95</f>
        <v>1.8600526966655258</v>
      </c>
      <c r="AD22" s="15">
        <f>'[1]1096R21'!AB95</f>
        <v>1.7782119028944772</v>
      </c>
      <c r="AE22" s="15"/>
      <c r="AF22" s="15">
        <f>AVERAGE('[1]1096R21'!$AG95)</f>
        <v>1.8305918154519922</v>
      </c>
      <c r="AG22" s="15">
        <f>AVERAGE('[1]1096R21'!$AC95:$AF95)</f>
        <v>1.8429840954888976</v>
      </c>
      <c r="AH22" s="15">
        <f>STDEV('[1]1096R21'!$AC95:$AF95)</f>
        <v>0.03378659821968475</v>
      </c>
      <c r="AI22" s="15"/>
      <c r="AJ22" s="15">
        <f>'[1]1096R21'!$AH95</f>
        <v>1.8508053657703445</v>
      </c>
      <c r="AK22" s="15">
        <f>AVERAGE('[1]1096R21'!$AI95,'[1]1096R21'!$AK95:$AL95)</f>
        <v>1.8218521123666378</v>
      </c>
      <c r="AL22" s="15">
        <f>STDEV('[1]1096R21'!$AI95,'[1]1096R21'!$AK95:$AL95)</f>
        <v>0.023052888907475252</v>
      </c>
      <c r="AM22" s="15">
        <f>'[1]1096R21'!$AJ95</f>
        <v>1.9021033861698298</v>
      </c>
      <c r="AN22" s="15"/>
      <c r="AO22" s="15">
        <f>AVERAGE('[1]1096R21'!$AM95,'[1]1096R21'!$AQ95)</f>
        <v>1.8589472741165352</v>
      </c>
      <c r="AP22" s="15">
        <f>STDEV('[1]1096R21'!$AM95,'[1]1096R21'!$AQ95)</f>
        <v>0.016815897987480587</v>
      </c>
      <c r="AQ22" s="15">
        <f>AVERAGE('[1]1096R21'!$AN95:$AO95)</f>
        <v>1.8376431898587624</v>
      </c>
      <c r="AR22" s="15">
        <f>STDEV('[1]1096R21'!$AN95:$AO95)</f>
        <v>0.004790632654256195</v>
      </c>
      <c r="AS22" s="15">
        <f>'[1]1096R21'!$AP95</f>
        <v>1.7998839997122433</v>
      </c>
      <c r="AT22" s="15"/>
      <c r="AU22" s="15">
        <f>AVERAGE('[1]1096R21'!$AR95:$AU95)</f>
        <v>1.8639169806879325</v>
      </c>
      <c r="AV22" s="15">
        <f>STDEV('[1]1096R21'!$AR95:$AU95)</f>
        <v>0.022911590208701482</v>
      </c>
      <c r="AW22" s="15"/>
      <c r="AX22" s="15">
        <f aca="true" t="shared" si="4" ref="AX22:AX30">AVERAGE(D22,G22,M22,R22,U22,Z22,AC22,AG22,AQ22,AU22,AS22,AM22)</f>
        <v>1.8489513110283093</v>
      </c>
      <c r="AY22" s="15">
        <f aca="true" t="shared" si="5" ref="AY22:AY30">STDEV(D22,G22,M22,R22,U22,Z22,AC22,AG22,AQ22,AU22,AS22,AM22)</f>
        <v>0.03373280889713385</v>
      </c>
      <c r="AZ22" s="15">
        <f aca="true" t="shared" si="6" ref="AZ22:AZ30">AVERAGE(B22,I22,K22,P22,X22,AF22,AJ22,AO22)</f>
        <v>1.8464654826784024</v>
      </c>
      <c r="BA22" s="15">
        <f aca="true" t="shared" si="7" ref="BA22:BA30">STDEV(B22,I22,K22,P22,X22,AF22,AJ22,AO22)</f>
        <v>0.021573141183002315</v>
      </c>
    </row>
    <row r="23" spans="1:53" ht="12.75">
      <c r="A23" s="15" t="str">
        <f>'[1]1096R21'!A100</f>
        <v>Ti</v>
      </c>
      <c r="B23" s="15">
        <f>AVERAGE('[1]1096R21'!$B100,'[1]1096R21'!$G100)</f>
        <v>0.009228814215029801</v>
      </c>
      <c r="C23" s="15">
        <f>STDEV('[1]1096R21'!$B100,'[1]1096R21'!$G100)</f>
        <v>0.001105843531968247</v>
      </c>
      <c r="D23" s="15">
        <f>AVERAGE('[1]1096R21'!$C100:$F100)</f>
        <v>0.012251569691070587</v>
      </c>
      <c r="E23" s="15">
        <f>STDEV('[1]1096R21'!$C100:$F100)</f>
        <v>0.003623756724996485</v>
      </c>
      <c r="F23" s="15"/>
      <c r="G23" s="15">
        <f>AVERAGE('[1]1096R21'!$H100:$J100)</f>
        <v>0.009874436311108188</v>
      </c>
      <c r="H23" s="15">
        <f>STDEV('[1]1096R21'!$H100:$J100)</f>
        <v>0.00478323508004216</v>
      </c>
      <c r="I23" s="15">
        <f>'[1]1096R21'!$K100</f>
        <v>0.01172457024880368</v>
      </c>
      <c r="J23" s="15"/>
      <c r="K23" s="15">
        <f>AVERAGE('[1]1096R21'!$L100,'[1]1096R21'!$O100)</f>
        <v>0.01391121162576503</v>
      </c>
      <c r="L23" s="15">
        <f>STDEV('[1]1096R21'!$L100,'[1]1096R21'!$O100)</f>
        <v>0.0004063759858574895</v>
      </c>
      <c r="M23" s="15">
        <f>AVERAGE('[1]1096R21'!M100:$N100)</f>
        <v>0.01890171164431306</v>
      </c>
      <c r="N23" s="15">
        <f>STDEV('[1]1096R21'!M100:$N100)</f>
        <v>0.0051827991653784315</v>
      </c>
      <c r="O23" s="15"/>
      <c r="P23" s="15">
        <f>AVERAGE('[1]1096R21'!$P100,'[1]1096R21'!$S100)</f>
        <v>0.010186919951544608</v>
      </c>
      <c r="Q23" s="15">
        <f>STDEV('[1]1096R21'!$P100,'[1]1096R21'!$S100)</f>
        <v>0.0004025036825831534</v>
      </c>
      <c r="R23" s="15">
        <f>AVERAGE('[1]1096R21'!$Q100:$R100)</f>
        <v>0.014127902608025272</v>
      </c>
      <c r="S23" s="15">
        <f>STDEV('[1]1096R21'!$Q100:$R100)</f>
        <v>0.008279920170920337</v>
      </c>
      <c r="T23" s="15"/>
      <c r="U23" s="15">
        <f>AVERAGE('[1]1096R21'!$T100:$V100)</f>
        <v>0.010282535965415418</v>
      </c>
      <c r="V23" s="15">
        <f>STDEV('[1]1096R21'!$T100:$V100)</f>
        <v>0.0021997950738575516</v>
      </c>
      <c r="W23" s="15"/>
      <c r="X23" s="15">
        <f>AVERAGE('[1]1096R21'!$W100,'[1]1096R21'!$Z100)</f>
        <v>0.007305361062582548</v>
      </c>
      <c r="Y23" s="15">
        <f>STDEV('[1]1096R21'!$W100,'[1]1096R21'!$Z100)</f>
        <v>0.0022826923895583706</v>
      </c>
      <c r="Z23" s="15">
        <f>AVERAGE('[1]1096R21'!$X100:$Y100)</f>
        <v>0.005239259376427281</v>
      </c>
      <c r="AA23" s="15">
        <f>STDEV('[1]1096R21'!$X100:$Y100)</f>
        <v>0.00010215662494245392</v>
      </c>
      <c r="AB23" s="15"/>
      <c r="AC23" s="15">
        <f>'[1]1096R21'!AA100</f>
        <v>0.009267195210696343</v>
      </c>
      <c r="AD23" s="15">
        <f>'[1]1096R21'!AB100</f>
        <v>0.024004088571583065</v>
      </c>
      <c r="AE23" s="15"/>
      <c r="AF23" s="15">
        <f>AVERAGE('[1]1096R21'!$AG100)</f>
        <v>0.014965577605998447</v>
      </c>
      <c r="AG23" s="15">
        <f>AVERAGE('[1]1096R21'!$AC100:$AF100)</f>
        <v>0.01116960197034406</v>
      </c>
      <c r="AH23" s="15">
        <f>STDEV('[1]1096R21'!$AC100:$AF100)</f>
        <v>0.00311536927376635</v>
      </c>
      <c r="AI23" s="15"/>
      <c r="AJ23" s="15">
        <f>'[1]1096R21'!$AH100</f>
        <v>0.008721196702497857</v>
      </c>
      <c r="AK23" s="15">
        <f>AVERAGE('[1]1096R21'!$AI100,'[1]1096R21'!$AK100:$AL100)</f>
        <v>0.014962151749832517</v>
      </c>
      <c r="AL23" s="15">
        <f>STDEV('[1]1096R21'!$AI100,'[1]1096R21'!$AK100:$AL100)</f>
        <v>0.0037086101189993757</v>
      </c>
      <c r="AM23" s="15">
        <f>'[1]1096R21'!$AJ100</f>
        <v>0.0061702079825932555</v>
      </c>
      <c r="AN23" s="15"/>
      <c r="AO23" s="15">
        <f>AVERAGE('[1]1096R21'!$AM100,'[1]1096R21'!$AQ100)</f>
        <v>0.00946435439839757</v>
      </c>
      <c r="AP23" s="15">
        <f>STDEV('[1]1096R21'!$AM100,'[1]1096R21'!$AQ100)</f>
        <v>0.0003757651548178705</v>
      </c>
      <c r="AQ23" s="15">
        <f>AVERAGE('[1]1096R21'!$AN100:$AO100)</f>
        <v>0.009459117827818317</v>
      </c>
      <c r="AR23" s="15">
        <f>STDEV('[1]1096R21'!$AN100:$AO100)</f>
        <v>0.0007691634355831464</v>
      </c>
      <c r="AS23" s="15">
        <f>'[1]1096R21'!$AP100</f>
        <v>0.01455964250929981</v>
      </c>
      <c r="AT23" s="15"/>
      <c r="AU23" s="15">
        <f>AVERAGE('[1]1096R21'!$AR100:$AU100)</f>
        <v>0.009522238209094624</v>
      </c>
      <c r="AV23" s="15">
        <f>STDEV('[1]1096R21'!$AR100:$AU100)</f>
        <v>0.0024866783941944605</v>
      </c>
      <c r="AW23" s="15"/>
      <c r="AX23" s="15">
        <f t="shared" si="4"/>
        <v>0.010902118275517186</v>
      </c>
      <c r="AY23" s="15">
        <f t="shared" si="5"/>
        <v>0.0037200620706512454</v>
      </c>
      <c r="AZ23" s="15">
        <f t="shared" si="6"/>
        <v>0.010688500726327443</v>
      </c>
      <c r="BA23" s="15">
        <f t="shared" si="7"/>
        <v>0.002644385252758175</v>
      </c>
    </row>
    <row r="24" spans="1:53" ht="12.75">
      <c r="A24" s="15" t="str">
        <f>'[1]1096R21'!A94</f>
        <v>Al</v>
      </c>
      <c r="B24" s="15">
        <f>AVERAGE('[1]1096R21'!$B94,'[1]1096R21'!$G94)</f>
        <v>0.16344212643771142</v>
      </c>
      <c r="C24" s="15">
        <f>STDEV('[1]1096R21'!$B94,'[1]1096R21'!$G94)</f>
        <v>0.003458638466886785</v>
      </c>
      <c r="D24" s="15">
        <f>AVERAGE('[1]1096R21'!$C94:$F94)</f>
        <v>0.21175523058174833</v>
      </c>
      <c r="E24" s="15">
        <f>STDEV('[1]1096R21'!$C94:$F94)</f>
        <v>0.04642351602711311</v>
      </c>
      <c r="F24" s="15"/>
      <c r="G24" s="15">
        <f>AVERAGE('[1]1096R21'!$H94:$J94)</f>
        <v>0.164404761368849</v>
      </c>
      <c r="H24" s="15">
        <f>STDEV('[1]1096R21'!$H94:$J94)</f>
        <v>0.08106631451123758</v>
      </c>
      <c r="I24" s="15">
        <f>'[1]1096R21'!$K94</f>
        <v>0.1818672936812145</v>
      </c>
      <c r="J24" s="15"/>
      <c r="K24" s="15">
        <f>AVERAGE('[1]1096R21'!$L94,'[1]1096R21'!$O94)</f>
        <v>0.20282927665233313</v>
      </c>
      <c r="L24" s="15">
        <f>STDEV('[1]1096R21'!$L94,'[1]1096R21'!$O94)</f>
        <v>0.02438476474103415</v>
      </c>
      <c r="M24" s="15">
        <f>AVERAGE('[1]1096R21'!M94:$N94)</f>
        <v>0.22794876445088244</v>
      </c>
      <c r="N24" s="15">
        <f>STDEV('[1]1096R21'!M94:$N94)</f>
        <v>0.06426810316073056</v>
      </c>
      <c r="O24" s="15"/>
      <c r="P24" s="15">
        <f>AVERAGE('[1]1096R21'!$P94,'[1]1096R21'!$S94)</f>
        <v>0.18620485203506817</v>
      </c>
      <c r="Q24" s="15">
        <f>STDEV('[1]1096R21'!$P94,'[1]1096R21'!$S94)</f>
        <v>0.0034514235831439705</v>
      </c>
      <c r="R24" s="15">
        <f>AVERAGE('[1]1096R21'!$Q94:$R94)</f>
        <v>0.2249656799041789</v>
      </c>
      <c r="S24" s="15">
        <f>STDEV('[1]1096R21'!$Q94:$R94)</f>
        <v>0.07250007515403657</v>
      </c>
      <c r="T24" s="15"/>
      <c r="U24" s="15">
        <f>AVERAGE('[1]1096R21'!$T94:$V94)</f>
        <v>0.15357338680214586</v>
      </c>
      <c r="V24" s="15">
        <f>STDEV('[1]1096R21'!$T94:$V94)</f>
        <v>0.017479334547677482</v>
      </c>
      <c r="W24" s="15"/>
      <c r="X24" s="15">
        <f>AVERAGE('[1]1096R21'!$W94,'[1]1096R21'!$Z94)</f>
        <v>0.12371918675465199</v>
      </c>
      <c r="Y24" s="15">
        <f>STDEV('[1]1096R21'!$W94,'[1]1096R21'!$Z94)</f>
        <v>0.06444138789840308</v>
      </c>
      <c r="Z24" s="15">
        <f>AVERAGE('[1]1096R21'!$X94:$Y94)</f>
        <v>0.07933690943630563</v>
      </c>
      <c r="AA24" s="15">
        <f>STDEV('[1]1096R21'!$X94:$Y94)</f>
        <v>0.002262788298499659</v>
      </c>
      <c r="AB24" s="15"/>
      <c r="AC24" s="15">
        <f>'[1]1096R21'!AA94</f>
        <v>0.1701063439144788</v>
      </c>
      <c r="AD24" s="15">
        <f>'[1]1096R21'!AB94</f>
        <v>0.2839950350033038</v>
      </c>
      <c r="AE24" s="15"/>
      <c r="AF24" s="15">
        <f>AVERAGE('[1]1096R21'!$AG94)</f>
        <v>0.22361217367267394</v>
      </c>
      <c r="AG24" s="15">
        <f>AVERAGE('[1]1096R21'!$AC94:$AF94)</f>
        <v>0.17689946802966688</v>
      </c>
      <c r="AH24" s="15">
        <f>STDEV('[1]1096R21'!$AC94:$AF94)</f>
        <v>0.06515394975489944</v>
      </c>
      <c r="AI24" s="15"/>
      <c r="AJ24" s="15">
        <f>'[1]1096R21'!$AH94</f>
        <v>0.17721219914183395</v>
      </c>
      <c r="AK24" s="15">
        <f>AVERAGE('[1]1096R21'!$AI94,'[1]1096R21'!$AK94:$AL94)</f>
        <v>0.21121914655162763</v>
      </c>
      <c r="AL24" s="15">
        <f>STDEV('[1]1096R21'!$AI94,'[1]1096R21'!$AK94:$AL94)</f>
        <v>0.033651376609749976</v>
      </c>
      <c r="AM24" s="15">
        <f>'[1]1096R21'!$AJ94</f>
        <v>0.08728953542099227</v>
      </c>
      <c r="AN24" s="15"/>
      <c r="AO24" s="15">
        <f>AVERAGE('[1]1096R21'!$AM94,'[1]1096R21'!$AQ94)</f>
        <v>0.17079374839304476</v>
      </c>
      <c r="AP24" s="15">
        <f>STDEV('[1]1096R21'!$AM94,'[1]1096R21'!$AQ94)</f>
        <v>0.0035380221849920256</v>
      </c>
      <c r="AQ24" s="15">
        <f>AVERAGE('[1]1096R21'!$AN94:$AO94)</f>
        <v>0.1664247836951252</v>
      </c>
      <c r="AR24" s="15">
        <f>STDEV('[1]1096R21'!$AN94:$AO94)</f>
        <v>0.012172463639599248</v>
      </c>
      <c r="AS24" s="15">
        <f>'[1]1096R21'!$AP94</f>
        <v>0.22866054664902405</v>
      </c>
      <c r="AT24" s="15"/>
      <c r="AU24" s="15">
        <f>AVERAGE('[1]1096R21'!$AR94:$AU94)</f>
        <v>0.14851974376313146</v>
      </c>
      <c r="AV24" s="15">
        <f>STDEV('[1]1096R21'!$AR94:$AU94)</f>
        <v>0.04734478399072512</v>
      </c>
      <c r="AW24" s="15"/>
      <c r="AX24" s="15">
        <f t="shared" si="4"/>
        <v>0.1699904295013774</v>
      </c>
      <c r="AY24" s="15">
        <f t="shared" si="5"/>
        <v>0.049952339092881735</v>
      </c>
      <c r="AZ24" s="15">
        <f t="shared" si="6"/>
        <v>0.17871010709606652</v>
      </c>
      <c r="BA24" s="15">
        <f t="shared" si="7"/>
        <v>0.0292430552647046</v>
      </c>
    </row>
    <row r="25" spans="1:53" ht="12.75">
      <c r="A25" s="15" t="str">
        <f>'[1]1096R21'!A103</f>
        <v>Fe2</v>
      </c>
      <c r="B25" s="15">
        <f>AVERAGE('[1]1096R21'!$B103,'[1]1096R21'!$G103)</f>
        <v>0.13157879356345198</v>
      </c>
      <c r="C25" s="15">
        <f>STDEV('[1]1096R21'!$B103,'[1]1096R21'!$G103)</f>
        <v>0.00920621918776317</v>
      </c>
      <c r="D25" s="15">
        <f>AVERAGE('[1]1096R21'!$C103:$F103)</f>
        <v>0.13473067421156354</v>
      </c>
      <c r="E25" s="15">
        <f>STDEV('[1]1096R21'!$C103:$F103)</f>
        <v>0.013541160519290293</v>
      </c>
      <c r="F25" s="15"/>
      <c r="G25" s="15">
        <f>AVERAGE('[1]1096R21'!$H103:$J103)</f>
        <v>0.12894686418960025</v>
      </c>
      <c r="H25" s="15">
        <f>STDEV('[1]1096R21'!$H103:$J103)</f>
        <v>0.007924801211172113</v>
      </c>
      <c r="I25" s="15">
        <f>'[1]1096R21'!$K103</f>
        <v>0.13157169558550386</v>
      </c>
      <c r="J25" s="15"/>
      <c r="K25" s="15">
        <f>AVERAGE('[1]1096R21'!$L103,'[1]1096R21'!$O103)</f>
        <v>0.15112873276740763</v>
      </c>
      <c r="L25" s="15">
        <f>STDEV('[1]1096R21'!$L103,'[1]1096R21'!$O103)</f>
        <v>0.017435691915697403</v>
      </c>
      <c r="M25" s="15">
        <f>AVERAGE('[1]1096R21'!M103:$N103)</f>
        <v>0.1722195799602293</v>
      </c>
      <c r="N25" s="15">
        <f>STDEV('[1]1096R21'!M103:$N103)</f>
        <v>0.0014995464339153707</v>
      </c>
      <c r="O25" s="15"/>
      <c r="P25" s="15">
        <f>AVERAGE('[1]1096R21'!$P103,'[1]1096R21'!$S103)</f>
        <v>0.14330079248861452</v>
      </c>
      <c r="Q25" s="15">
        <f>STDEV('[1]1096R21'!$P103,'[1]1096R21'!$S103)</f>
        <v>0.004599594034371011</v>
      </c>
      <c r="R25" s="15">
        <f>AVERAGE('[1]1096R21'!$Q103:$R103)</f>
        <v>0.14522868750588436</v>
      </c>
      <c r="S25" s="15">
        <f>STDEV('[1]1096R21'!$Q103:$R103)</f>
        <v>0.03046969691231055</v>
      </c>
      <c r="T25" s="15"/>
      <c r="U25" s="15">
        <f>AVERAGE('[1]1096R21'!$T103:$V103)</f>
        <v>0.14991446942357</v>
      </c>
      <c r="V25" s="15">
        <f>STDEV('[1]1096R21'!$T103:$V103)</f>
        <v>0.00882858813431361</v>
      </c>
      <c r="W25" s="15"/>
      <c r="X25" s="15">
        <f>AVERAGE('[1]1096R21'!$W103,'[1]1096R21'!$Z103)</f>
        <v>0.13143014558382835</v>
      </c>
      <c r="Y25" s="15">
        <f>STDEV('[1]1096R21'!$W103,'[1]1096R21'!$Z103)</f>
        <v>0.00895714475076221</v>
      </c>
      <c r="Z25" s="15">
        <f>AVERAGE('[1]1096R21'!$X103:$Y103)</f>
        <v>0.12810793198640993</v>
      </c>
      <c r="AA25" s="15">
        <f>STDEV('[1]1096R21'!$X103:$Y103)</f>
        <v>0.00491767827986635</v>
      </c>
      <c r="AB25" s="15"/>
      <c r="AC25" s="15">
        <f>'[1]1096R21'!AA103</f>
        <v>0.12452639760750922</v>
      </c>
      <c r="AD25" s="15">
        <f>'[1]1096R21'!AB103</f>
        <v>0.1688183354525254</v>
      </c>
      <c r="AE25" s="15"/>
      <c r="AF25" s="15">
        <f>AVERAGE('[1]1096R21'!$AG103)</f>
        <v>0.14628704284918434</v>
      </c>
      <c r="AG25" s="15">
        <f>AVERAGE('[1]1096R21'!$AC103:$AF103)</f>
        <v>0.14348749753928303</v>
      </c>
      <c r="AH25" s="15">
        <f>STDEV('[1]1096R21'!$AC103:$AF103)</f>
        <v>0.010867918278647087</v>
      </c>
      <c r="AI25" s="15"/>
      <c r="AJ25" s="15">
        <f>'[1]1096R21'!$AH103</f>
        <v>0.14407238809861753</v>
      </c>
      <c r="AK25" s="15">
        <f>AVERAGE('[1]1096R21'!$AI103,'[1]1096R21'!$AK103:$AL103)</f>
        <v>0.1491728194553714</v>
      </c>
      <c r="AL25" s="15">
        <f>STDEV('[1]1096R21'!$AI103,'[1]1096R21'!$AK103:$AL103)</f>
        <v>0.010220159755741393</v>
      </c>
      <c r="AM25" s="15">
        <f>'[1]1096R21'!$AJ103</f>
        <v>0.13025131045694674</v>
      </c>
      <c r="AN25" s="15"/>
      <c r="AO25" s="15">
        <f>AVERAGE('[1]1096R21'!$AM103,'[1]1096R21'!$AQ103)</f>
        <v>0.1390429811055321</v>
      </c>
      <c r="AP25" s="15">
        <f>STDEV('[1]1096R21'!$AM103,'[1]1096R21'!$AQ103)</f>
        <v>0.0008401929490126884</v>
      </c>
      <c r="AQ25" s="15">
        <f>AVERAGE('[1]1096R21'!$AN103:$AO103)</f>
        <v>0.13147634367342814</v>
      </c>
      <c r="AR25" s="15">
        <f>STDEV('[1]1096R21'!$AN103:$AO103)</f>
        <v>0.004618850885924859</v>
      </c>
      <c r="AS25" s="15">
        <f>'[1]1096R21'!$AP103</f>
        <v>0.18234592594214505</v>
      </c>
      <c r="AT25" s="15"/>
      <c r="AU25" s="15">
        <f>AVERAGE('[1]1096R21'!$AR103:$AU103)</f>
        <v>0.14683595756275064</v>
      </c>
      <c r="AV25" s="15">
        <f>STDEV('[1]1096R21'!$AR103:$AU103)</f>
        <v>0.005780936419090945</v>
      </c>
      <c r="AW25" s="15"/>
      <c r="AX25" s="15">
        <f t="shared" si="4"/>
        <v>0.14317263667161004</v>
      </c>
      <c r="AY25" s="15">
        <f t="shared" si="5"/>
        <v>0.018074344072873755</v>
      </c>
      <c r="AZ25" s="15">
        <f t="shared" si="6"/>
        <v>0.13980157150526754</v>
      </c>
      <c r="BA25" s="15">
        <f t="shared" si="7"/>
        <v>0.00762375524981387</v>
      </c>
    </row>
    <row r="26" spans="1:53" ht="12.75">
      <c r="A26" s="15" t="str">
        <f>'[1]1096R21'!A102</f>
        <v>Mn</v>
      </c>
      <c r="B26" s="15">
        <f>AVERAGE('[1]1096R21'!$B102,'[1]1096R21'!$G102)</f>
        <v>0.002789787816464649</v>
      </c>
      <c r="C26" s="15">
        <f>STDEV('[1]1096R21'!$B102,'[1]1096R21'!$G102)</f>
        <v>0.0008774981956858185</v>
      </c>
      <c r="D26" s="15">
        <f>AVERAGE('[1]1096R21'!$C102:$F102)</f>
        <v>0.0019904572698167177</v>
      </c>
      <c r="E26" s="15">
        <f>STDEV('[1]1096R21'!$C102:$F102)</f>
        <v>0.0012281563993622633</v>
      </c>
      <c r="F26" s="15"/>
      <c r="G26" s="15">
        <f>AVERAGE('[1]1096R21'!$H102:$J102)</f>
        <v>0.002870236268349951</v>
      </c>
      <c r="H26" s="15">
        <f>STDEV('[1]1096R21'!$H102:$J102)</f>
        <v>0.000805815737062631</v>
      </c>
      <c r="I26" s="15">
        <f>'[1]1096R21'!$K102</f>
        <v>0.0013236497639403948</v>
      </c>
      <c r="J26" s="15"/>
      <c r="K26" s="15">
        <f>AVERAGE('[1]1096R21'!$L102,'[1]1096R21'!$O102)</f>
        <v>0.00340688519102651</v>
      </c>
      <c r="L26" s="15">
        <f>STDEV('[1]1096R21'!$L102,'[1]1096R21'!$O102)</f>
        <v>0.0002564199912030047</v>
      </c>
      <c r="M26" s="15">
        <f>AVERAGE('[1]1096R21'!M102:$N102)</f>
        <v>0.001736349273498674</v>
      </c>
      <c r="N26" s="15">
        <f>STDEV('[1]1096R21'!M102:$N102)</f>
        <v>2.241824563284865E-06</v>
      </c>
      <c r="O26" s="15"/>
      <c r="P26" s="15">
        <f>AVERAGE('[1]1096R21'!$P102,'[1]1096R21'!$S102)</f>
        <v>0.0024641411379159313</v>
      </c>
      <c r="Q26" s="15">
        <f>STDEV('[1]1096R21'!$P102,'[1]1096R21'!$S102)</f>
        <v>0.001729055756292133</v>
      </c>
      <c r="R26" s="15">
        <f>AVERAGE('[1]1096R21'!$Q102:$R102)</f>
        <v>0.000818625501906508</v>
      </c>
      <c r="S26" s="15">
        <f>STDEV('[1]1096R21'!$Q102:$R102)</f>
        <v>0.0009380781860624076</v>
      </c>
      <c r="T26" s="15"/>
      <c r="U26" s="15">
        <f>AVERAGE('[1]1096R21'!$T102:$V102)</f>
        <v>0.002474064116061375</v>
      </c>
      <c r="V26" s="15">
        <f>STDEV('[1]1096R21'!$T102:$V102)</f>
        <v>0.0007840289278548817</v>
      </c>
      <c r="W26" s="15"/>
      <c r="X26" s="15">
        <f>AVERAGE('[1]1096R21'!$W102,'[1]1096R21'!$Z102)</f>
        <v>0.0027719852721094238</v>
      </c>
      <c r="Y26" s="15">
        <f>STDEV('[1]1096R21'!$W102,'[1]1096R21'!$Z102)</f>
        <v>0.0002508424066260641</v>
      </c>
      <c r="Z26" s="15">
        <f>AVERAGE('[1]1096R21'!$X102:$Y102)</f>
        <v>0.0032033492202875463</v>
      </c>
      <c r="AA26" s="15">
        <f>STDEV('[1]1096R21'!$X102:$Y102)</f>
        <v>0.00014810735184682392</v>
      </c>
      <c r="AB26" s="15"/>
      <c r="AC26" s="15">
        <f>'[1]1096R21'!AA102</f>
        <v>0.0013318393926656956</v>
      </c>
      <c r="AD26" s="15">
        <f>'[1]1096R21'!AB102</f>
        <v>0.0033678665047399527</v>
      </c>
      <c r="AE26" s="15"/>
      <c r="AF26" s="15">
        <f>AVERAGE('[1]1096R21'!$AG102)</f>
        <v>0.0020338320301998176</v>
      </c>
      <c r="AG26" s="15">
        <f>AVERAGE('[1]1096R21'!$AC102:$AF102)</f>
        <v>0.0019474980939976935</v>
      </c>
      <c r="AH26" s="15">
        <f>STDEV('[1]1096R21'!$AC102:$AF102)</f>
        <v>0.0008094842591724585</v>
      </c>
      <c r="AI26" s="15"/>
      <c r="AJ26" s="15">
        <f>'[1]1096R21'!$AH102</f>
        <v>0.0016423196128679551</v>
      </c>
      <c r="AK26" s="15">
        <f>AVERAGE('[1]1096R21'!$AI102,'[1]1096R21'!$AK102:$AL102)</f>
        <v>0.0019253476947782265</v>
      </c>
      <c r="AL26" s="15">
        <f>STDEV('[1]1096R21'!$AI102,'[1]1096R21'!$AK102:$AL102)</f>
        <v>0.000943060127685772</v>
      </c>
      <c r="AM26" s="15">
        <f>'[1]1096R21'!$AJ102</f>
        <v>0.0018841354037119388</v>
      </c>
      <c r="AN26" s="15"/>
      <c r="AO26" s="15">
        <f>AVERAGE('[1]1096R21'!$AM102,'[1]1096R21'!$AQ102)</f>
        <v>0.0031338657387721194</v>
      </c>
      <c r="AP26" s="15">
        <f>STDEV('[1]1096R21'!$AM102,'[1]1096R21'!$AQ102)</f>
        <v>0.0006115453350839263</v>
      </c>
      <c r="AQ26" s="15">
        <f>AVERAGE('[1]1096R21'!$AN102:$AO102)</f>
        <v>0.0015042104056936776</v>
      </c>
      <c r="AR26" s="15">
        <f>STDEV('[1]1096R21'!$AN102:$AO102)</f>
        <v>0.0009806261062825</v>
      </c>
      <c r="AS26" s="15">
        <f>'[1]1096R21'!$AP102</f>
        <v>0.004698746700607504</v>
      </c>
      <c r="AT26" s="15"/>
      <c r="AU26" s="15">
        <f>AVERAGE('[1]1096R21'!$AR102:$AU102)</f>
        <v>0.0030198531379674065</v>
      </c>
      <c r="AV26" s="15">
        <f>STDEV('[1]1096R21'!$AR102:$AU102)</f>
        <v>0.0016746539435669719</v>
      </c>
      <c r="AW26" s="15"/>
      <c r="AX26" s="15">
        <f t="shared" si="4"/>
        <v>0.002289947065380391</v>
      </c>
      <c r="AY26" s="15">
        <f t="shared" si="5"/>
        <v>0.0010409032489795108</v>
      </c>
      <c r="AZ26" s="15">
        <f t="shared" si="6"/>
        <v>0.0024458083204121</v>
      </c>
      <c r="BA26" s="15">
        <f t="shared" si="7"/>
        <v>0.0007267048472013626</v>
      </c>
    </row>
    <row r="27" spans="1:53" ht="12.75">
      <c r="A27" s="15" t="str">
        <f>'[1]1096R21'!A93</f>
        <v>Mg</v>
      </c>
      <c r="B27" s="15">
        <f>AVERAGE('[1]1096R21'!$B93,'[1]1096R21'!$G93)</f>
        <v>0.9368721023048232</v>
      </c>
      <c r="C27" s="15">
        <f>STDEV('[1]1096R21'!$B93,'[1]1096R21'!$G93)</f>
        <v>0.015545055058201973</v>
      </c>
      <c r="D27" s="15">
        <f>AVERAGE('[1]1096R21'!$C93:$F93)</f>
        <v>0.9072376381525402</v>
      </c>
      <c r="E27" s="15">
        <f>STDEV('[1]1096R21'!$C93:$F93)</f>
        <v>0.03952443373813309</v>
      </c>
      <c r="F27" s="15"/>
      <c r="G27" s="15">
        <f>AVERAGE('[1]1096R21'!$H93:$J93)</f>
        <v>0.9615291844909587</v>
      </c>
      <c r="H27" s="15">
        <f>STDEV('[1]1096R21'!$H93:$J93)</f>
        <v>0.07661035054587184</v>
      </c>
      <c r="I27" s="15">
        <f>'[1]1096R21'!$K93</f>
        <v>0.9420567567035296</v>
      </c>
      <c r="J27" s="15"/>
      <c r="K27" s="15">
        <f>AVERAGE('[1]1096R21'!$L93,'[1]1096R21'!$O93)</f>
        <v>0.906322083707928</v>
      </c>
      <c r="L27" s="15">
        <f>STDEV('[1]1096R21'!$L93,'[1]1096R21'!$O93)</f>
        <v>0.022342831332082144</v>
      </c>
      <c r="M27" s="15">
        <f>AVERAGE('[1]1096R21'!M93:$N93)</f>
        <v>0.9182530420386308</v>
      </c>
      <c r="N27" s="15">
        <f>STDEV('[1]1096R21'!M93:$N93)</f>
        <v>0.05183486034945936</v>
      </c>
      <c r="O27" s="15"/>
      <c r="P27" s="15">
        <f>AVERAGE('[1]1096R21'!$P93,'[1]1096R21'!$S93)</f>
        <v>0.9290537456300143</v>
      </c>
      <c r="Q27" s="15">
        <f>STDEV('[1]1096R21'!$P93,'[1]1096R21'!$S93)</f>
        <v>0.0013092896677205843</v>
      </c>
      <c r="R27" s="15">
        <f>AVERAGE('[1]1096R21'!$Q93:$R93)</f>
        <v>0.9098991059461181</v>
      </c>
      <c r="S27" s="15">
        <f>STDEV('[1]1096R21'!$Q93:$R93)</f>
        <v>0.03525476950071855</v>
      </c>
      <c r="T27" s="15"/>
      <c r="U27" s="15">
        <f>AVERAGE('[1]1096R21'!$T93:$V93)</f>
        <v>0.9450146056087728</v>
      </c>
      <c r="V27" s="15">
        <f>STDEV('[1]1096R21'!$T93:$V93)</f>
        <v>0.014840235020466273</v>
      </c>
      <c r="W27" s="15"/>
      <c r="X27" s="15">
        <f>AVERAGE('[1]1096R21'!$W93,'[1]1096R21'!$Z93)</f>
        <v>0.962994781871833</v>
      </c>
      <c r="Y27" s="15">
        <f>STDEV('[1]1096R21'!$W93,'[1]1096R21'!$Z93)</f>
        <v>0.050334495251769064</v>
      </c>
      <c r="Z27" s="15">
        <f>AVERAGE('[1]1096R21'!$X93:$Y93)</f>
        <v>1.028079350279166</v>
      </c>
      <c r="AA27" s="15">
        <f>STDEV('[1]1096R21'!$X93:$Y93)</f>
        <v>0.028899732596725163</v>
      </c>
      <c r="AB27" s="15"/>
      <c r="AC27" s="15">
        <f>'[1]1096R21'!AA93</f>
        <v>0.9243899753372697</v>
      </c>
      <c r="AD27" s="15">
        <f>'[1]1096R21'!AB93</f>
        <v>0.8510473017368217</v>
      </c>
      <c r="AE27" s="15"/>
      <c r="AF27" s="15">
        <f>AVERAGE('[1]1096R21'!$AG93)</f>
        <v>0.9080322869064127</v>
      </c>
      <c r="AG27" s="15">
        <f>AVERAGE('[1]1096R21'!$AC93:$AF93)</f>
        <v>0.9476799950921198</v>
      </c>
      <c r="AH27" s="15">
        <f>STDEV('[1]1096R21'!$AC93:$AF93)</f>
        <v>0.059387456282388104</v>
      </c>
      <c r="AI27" s="15"/>
      <c r="AJ27" s="15">
        <f>'[1]1096R21'!$AH93</f>
        <v>0.9221945264549862</v>
      </c>
      <c r="AK27" s="15">
        <f>AVERAGE('[1]1096R21'!$AI93,'[1]1096R21'!$AK93:$AL93)</f>
        <v>0.9081920929598596</v>
      </c>
      <c r="AL27" s="15">
        <f>STDEV('[1]1096R21'!$AI93,'[1]1096R21'!$AK93:$AL93)</f>
        <v>0.019026878919235282</v>
      </c>
      <c r="AM27" s="15">
        <f>'[1]1096R21'!$AJ93</f>
        <v>1.0481226618135446</v>
      </c>
      <c r="AN27" s="15"/>
      <c r="AO27" s="15">
        <f>AVERAGE('[1]1096R21'!$AM93,'[1]1096R21'!$AQ93)</f>
        <v>0.9343963970204507</v>
      </c>
      <c r="AP27" s="15">
        <f>STDEV('[1]1096R21'!$AM93,'[1]1096R21'!$AQ93)</f>
        <v>0.01589504228136867</v>
      </c>
      <c r="AQ27" s="15">
        <f>AVERAGE('[1]1096R21'!$AN93:$AO93)</f>
        <v>0.9556175581987092</v>
      </c>
      <c r="AR27" s="15">
        <f>STDEV('[1]1096R21'!$AN93:$AO93)</f>
        <v>0.003661944492590254</v>
      </c>
      <c r="AS27" s="15">
        <f>'[1]1096R21'!$AP93</f>
        <v>0.9245955283995595</v>
      </c>
      <c r="AT27" s="15"/>
      <c r="AU27" s="15">
        <f>AVERAGE('[1]1096R21'!$AR93:$AU93)</f>
        <v>0.9599358155140963</v>
      </c>
      <c r="AV27" s="15">
        <f>STDEV('[1]1096R21'!$AR93:$AU93)</f>
        <v>0.0560270955344995</v>
      </c>
      <c r="AW27" s="15"/>
      <c r="AX27" s="15">
        <f t="shared" si="4"/>
        <v>0.952529538405957</v>
      </c>
      <c r="AY27" s="15">
        <f t="shared" si="5"/>
        <v>0.04440201281978004</v>
      </c>
      <c r="AZ27" s="15">
        <f t="shared" si="6"/>
        <v>0.9302403350749973</v>
      </c>
      <c r="BA27" s="15">
        <f t="shared" si="7"/>
        <v>0.01853628863812934</v>
      </c>
    </row>
    <row r="28" spans="1:53" ht="12.75">
      <c r="A28" s="15" t="str">
        <f>'[1]1096R21'!A99</f>
        <v>Ca</v>
      </c>
      <c r="B28" s="15">
        <f>AVERAGE('[1]1096R21'!$B99,'[1]1096R21'!$G99)</f>
        <v>0.8832156813239181</v>
      </c>
      <c r="C28" s="15">
        <f>STDEV('[1]1096R21'!$B99,'[1]1096R21'!$G99)</f>
        <v>0.012107843533037054</v>
      </c>
      <c r="D28" s="15">
        <f>AVERAGE('[1]1096R21'!$C99:$F99)</f>
        <v>0.877142047089978</v>
      </c>
      <c r="E28" s="15">
        <f>STDEV('[1]1096R21'!$C99:$F99)</f>
        <v>0.00622174777104928</v>
      </c>
      <c r="F28" s="15"/>
      <c r="G28" s="15">
        <f>AVERAGE('[1]1096R21'!$H99:$J99)</f>
        <v>0.8547024192615402</v>
      </c>
      <c r="H28" s="15">
        <f>STDEV('[1]1096R21'!$H99:$J99)</f>
        <v>0.04324601555375622</v>
      </c>
      <c r="I28" s="15">
        <f>'[1]1096R21'!$K99</f>
        <v>0.8663762820220327</v>
      </c>
      <c r="J28" s="15"/>
      <c r="K28" s="15">
        <f>AVERAGE('[1]1096R21'!$L99,'[1]1096R21'!$O99)</f>
        <v>0.8779687408903385</v>
      </c>
      <c r="L28" s="15">
        <f>STDEV('[1]1096R21'!$L99,'[1]1096R21'!$O99)</f>
        <v>0.01672330694981938</v>
      </c>
      <c r="M28" s="15">
        <f>AVERAGE('[1]1096R21'!M99:$N99)</f>
        <v>0.826487960508542</v>
      </c>
      <c r="N28" s="15">
        <f>STDEV('[1]1096R21'!M99:$N99)</f>
        <v>0.029965458892838474</v>
      </c>
      <c r="O28" s="15"/>
      <c r="P28" s="15">
        <f>AVERAGE('[1]1096R21'!$P99,'[1]1096R21'!$S99)</f>
        <v>0.8587892442690065</v>
      </c>
      <c r="Q28" s="15">
        <f>STDEV('[1]1096R21'!$P99,'[1]1096R21'!$S99)</f>
        <v>0.01350675041378429</v>
      </c>
      <c r="R28" s="15">
        <f>AVERAGE('[1]1096R21'!$Q99:$R99)</f>
        <v>0.853479365883441</v>
      </c>
      <c r="S28" s="15">
        <f>STDEV('[1]1096R21'!$Q99:$R99)</f>
        <v>0.0308703555113683</v>
      </c>
      <c r="T28" s="15"/>
      <c r="U28" s="15">
        <f>AVERAGE('[1]1096R21'!$T99:$V99)</f>
        <v>0.855185695897062</v>
      </c>
      <c r="V28" s="15">
        <f>STDEV('[1]1096R21'!$T99:$V99)</f>
        <v>0.005832644716632939</v>
      </c>
      <c r="W28" s="15"/>
      <c r="X28" s="15">
        <f>AVERAGE('[1]1096R21'!$W99,'[1]1096R21'!$Z99)</f>
        <v>0.8545023652994457</v>
      </c>
      <c r="Y28" s="15">
        <f>STDEV('[1]1096R21'!$W99,'[1]1096R21'!$Z99)</f>
        <v>0.01945727127881518</v>
      </c>
      <c r="Z28" s="15">
        <f>AVERAGE('[1]1096R21'!$X99:$Y99)</f>
        <v>0.8150165820157009</v>
      </c>
      <c r="AA28" s="15">
        <f>STDEV('[1]1096R21'!$X99:$Y99)</f>
        <v>0.021698247435766864</v>
      </c>
      <c r="AB28" s="15"/>
      <c r="AC28" s="15">
        <f>'[1]1096R21'!AA99</f>
        <v>0.8850967873369112</v>
      </c>
      <c r="AD28" s="15">
        <f>'[1]1096R21'!AB99</f>
        <v>0.8686799140062079</v>
      </c>
      <c r="AE28" s="15"/>
      <c r="AF28" s="15">
        <f>AVERAGE('[1]1096R21'!$AG99)</f>
        <v>0.8509747715636996</v>
      </c>
      <c r="AG28" s="15">
        <f>AVERAGE('[1]1096R21'!$AC99:$AF99)</f>
        <v>0.8533390740657996</v>
      </c>
      <c r="AH28" s="15">
        <f>STDEV('[1]1096R21'!$AC99:$AF99)</f>
        <v>0.017175148238545875</v>
      </c>
      <c r="AI28" s="15"/>
      <c r="AJ28" s="15">
        <f>'[1]1096R21'!$AH99</f>
        <v>0.8676665681961651</v>
      </c>
      <c r="AK28" s="15">
        <f>AVERAGE('[1]1096R21'!$AI99,'[1]1096R21'!$AK99:$AL99)</f>
        <v>0.8641572193080691</v>
      </c>
      <c r="AL28" s="15">
        <f>STDEV('[1]1096R21'!$AI99,'[1]1096R21'!$AK99:$AL99)</f>
        <v>0.008445350695357448</v>
      </c>
      <c r="AM28" s="15">
        <f>'[1]1096R21'!$AJ99</f>
        <v>0.7951332922132124</v>
      </c>
      <c r="AN28" s="15"/>
      <c r="AO28" s="15">
        <f>AVERAGE('[1]1096R21'!$AM99,'[1]1096R21'!$AQ99)</f>
        <v>0.8560185720829876</v>
      </c>
      <c r="AP28" s="15">
        <f>STDEV('[1]1096R21'!$AM99,'[1]1096R21'!$AQ99)</f>
        <v>0.0023303415930079254</v>
      </c>
      <c r="AQ28" s="15">
        <f>AVERAGE('[1]1096R21'!$AN99:$AO99)</f>
        <v>0.8605125005949239</v>
      </c>
      <c r="AR28" s="15">
        <f>STDEV('[1]1096R21'!$AN99:$AO99)</f>
        <v>0.01163710137286307</v>
      </c>
      <c r="AS28" s="15">
        <f>'[1]1096R21'!$AP99</f>
        <v>0.8236495421957181</v>
      </c>
      <c r="AT28" s="15"/>
      <c r="AU28" s="15">
        <f>AVERAGE('[1]1096R21'!$AR99:$AU99)</f>
        <v>0.8444916423030104</v>
      </c>
      <c r="AV28" s="15">
        <f>STDEV('[1]1096R21'!$AR99:$AU99)</f>
        <v>0.02849777375523894</v>
      </c>
      <c r="AW28" s="15"/>
      <c r="AX28" s="15">
        <f t="shared" si="4"/>
        <v>0.8453530757804865</v>
      </c>
      <c r="AY28" s="15">
        <f t="shared" si="5"/>
        <v>0.0259436809518484</v>
      </c>
      <c r="AZ28" s="15">
        <f t="shared" si="6"/>
        <v>0.8644390282059493</v>
      </c>
      <c r="BA28" s="15">
        <f t="shared" si="7"/>
        <v>0.011542674924382209</v>
      </c>
    </row>
    <row r="29" spans="1:53" ht="12.75">
      <c r="A29" s="15" t="str">
        <f>'[1]1096R21'!A92</f>
        <v>Na</v>
      </c>
      <c r="B29" s="15">
        <f>AVERAGE('[1]1096R21'!$B92,'[1]1096R21'!$G92)</f>
        <v>0.012539696508609376</v>
      </c>
      <c r="C29" s="15">
        <f>STDEV('[1]1096R21'!$B92,'[1]1096R21'!$G92)</f>
        <v>0.0008258504174438904</v>
      </c>
      <c r="D29" s="15">
        <f>AVERAGE('[1]1096R21'!$C92:$F92)</f>
        <v>0.013622355220223635</v>
      </c>
      <c r="E29" s="15">
        <f>STDEV('[1]1096R21'!$C92:$F92)</f>
        <v>0.0011702070294219722</v>
      </c>
      <c r="F29" s="15"/>
      <c r="G29" s="15">
        <f>AVERAGE('[1]1096R21'!$H92:$J92)</f>
        <v>0.01144151852893633</v>
      </c>
      <c r="H29" s="15">
        <f>STDEV('[1]1096R21'!$H92:$J92)</f>
        <v>0.0030642965688123984</v>
      </c>
      <c r="I29" s="15">
        <f>'[1]1096R21'!$K92</f>
        <v>0.013951822395380634</v>
      </c>
      <c r="J29" s="15"/>
      <c r="K29" s="15">
        <f>AVERAGE('[1]1096R21'!$L92,'[1]1096R21'!$O92)</f>
        <v>0.013921004019339156</v>
      </c>
      <c r="L29" s="15">
        <f>STDEV('[1]1096R21'!$L92,'[1]1096R21'!$O92)</f>
        <v>0.0016419266996207152</v>
      </c>
      <c r="M29" s="15">
        <f>AVERAGE('[1]1096R21'!M92:$N92)</f>
        <v>0.011855028967127906</v>
      </c>
      <c r="N29" s="15">
        <f>STDEV('[1]1096R21'!M92:$N92)</f>
        <v>0.0032273007051573203</v>
      </c>
      <c r="O29" s="15"/>
      <c r="P29" s="15">
        <f>AVERAGE('[1]1096R21'!$P92,'[1]1096R21'!$S92)</f>
        <v>0.012777069921044697</v>
      </c>
      <c r="Q29" s="15">
        <f>STDEV('[1]1096R21'!$P92,'[1]1096R21'!$S92)</f>
        <v>0.00011687819320791787</v>
      </c>
      <c r="R29" s="15">
        <f>AVERAGE('[1]1096R21'!$Q92:$R92)</f>
        <v>0.01395955972296033</v>
      </c>
      <c r="S29" s="15">
        <f>STDEV('[1]1096R21'!$Q92:$R92)</f>
        <v>0.002346375013961182</v>
      </c>
      <c r="T29" s="15"/>
      <c r="U29" s="15">
        <f>AVERAGE('[1]1096R21'!$T92:$V92)</f>
        <v>0.01308874994067225</v>
      </c>
      <c r="V29" s="15">
        <f>STDEV('[1]1096R21'!$T92:$V92)</f>
        <v>0.0009714831031323491</v>
      </c>
      <c r="W29" s="15"/>
      <c r="X29" s="15">
        <f>AVERAGE('[1]1096R21'!$W92,'[1]1096R21'!$Z92)</f>
        <v>0.010796311867064293</v>
      </c>
      <c r="Y29" s="15">
        <f>STDEV('[1]1096R21'!$W92,'[1]1096R21'!$Z92)</f>
        <v>0.0004458055480030769</v>
      </c>
      <c r="Z29" s="15">
        <f>AVERAGE('[1]1096R21'!$X92:$Y92)</f>
        <v>0.009437926279481658</v>
      </c>
      <c r="AA29" s="15">
        <f>STDEV('[1]1096R21'!$X92:$Y92)</f>
        <v>0.0002374089961483327</v>
      </c>
      <c r="AB29" s="15"/>
      <c r="AC29" s="15">
        <f>'[1]1096R21'!AA92</f>
        <v>0.011627554037847931</v>
      </c>
      <c r="AD29" s="15">
        <f>'[1]1096R21'!AB92</f>
        <v>0.014847576309288133</v>
      </c>
      <c r="AE29" s="15"/>
      <c r="AF29" s="15">
        <f>AVERAGE('[1]1096R21'!$AG92)</f>
        <v>0.01375519895341763</v>
      </c>
      <c r="AG29" s="15">
        <f>AVERAGE('[1]1096R21'!$AC92:$AF92)</f>
        <v>0.012157066810466714</v>
      </c>
      <c r="AH29" s="15">
        <f>STDEV('[1]1096R21'!$AC92:$AF92)</f>
        <v>0.0020303963212509597</v>
      </c>
      <c r="AI29" s="15"/>
      <c r="AJ29" s="15">
        <f>'[1]1096R21'!$AH92</f>
        <v>0.013193373940932757</v>
      </c>
      <c r="AK29" s="15">
        <f>AVERAGE('[1]1096R21'!$AI92,'[1]1096R21'!$AK92:$AL92)</f>
        <v>0.013463056599369807</v>
      </c>
      <c r="AL29" s="15">
        <f>STDEV('[1]1096R21'!$AI92,'[1]1096R21'!$AK92:$AL92)</f>
        <v>0.0015658778270267867</v>
      </c>
      <c r="AM29" s="15">
        <f>'[1]1096R21'!$AJ92</f>
        <v>0.008413764548423134</v>
      </c>
      <c r="AN29" s="15"/>
      <c r="AO29" s="15">
        <f>AVERAGE('[1]1096R21'!$AM92,'[1]1096R21'!$AQ92)</f>
        <v>0.013537975381091664</v>
      </c>
      <c r="AP29" s="15">
        <f>STDEV('[1]1096R21'!$AM92,'[1]1096R21'!$AQ92)</f>
        <v>0.0015557562054022373</v>
      </c>
      <c r="AQ29" s="15">
        <f>AVERAGE('[1]1096R21'!$AN92:$AO92)</f>
        <v>0.012301092192903706</v>
      </c>
      <c r="AR29" s="15">
        <f>STDEV('[1]1096R21'!$AN92:$AO92)</f>
        <v>0.000840121165055187</v>
      </c>
      <c r="AS29" s="15">
        <f>'[1]1096R21'!$AP92</f>
        <v>0.014531029076884586</v>
      </c>
      <c r="AT29" s="15"/>
      <c r="AU29" s="15">
        <f>AVERAGE('[1]1096R21'!$AR92:$AU92)</f>
        <v>0.011718893509423433</v>
      </c>
      <c r="AV29" s="15">
        <f>STDEV('[1]1096R21'!$AR92:$AU92)</f>
        <v>0.002700622068914725</v>
      </c>
      <c r="AW29" s="15"/>
      <c r="AX29" s="15">
        <f t="shared" si="4"/>
        <v>0.0120128782362793</v>
      </c>
      <c r="AY29" s="15">
        <f t="shared" si="5"/>
        <v>0.0017620415113494348</v>
      </c>
      <c r="AZ29" s="15">
        <f t="shared" si="6"/>
        <v>0.013059056623360028</v>
      </c>
      <c r="BA29" s="15">
        <f t="shared" si="7"/>
        <v>0.0010516156114931138</v>
      </c>
    </row>
    <row r="30" spans="1:53" ht="12.75">
      <c r="A30" s="15" t="str">
        <f>'[1]1096R21'!A98</f>
        <v>K</v>
      </c>
      <c r="B30" s="15">
        <f>AVERAGE('[1]1096R21'!$B98,'[1]1096R21'!$G98)</f>
        <v>0</v>
      </c>
      <c r="C30" s="15">
        <f>STDEV('[1]1096R21'!$B98,'[1]1096R21'!$G98)</f>
        <v>0</v>
      </c>
      <c r="D30" s="15">
        <f>AVERAGE('[1]1096R21'!$C98:$F98)</f>
        <v>0</v>
      </c>
      <c r="E30" s="15">
        <f>STDEV('[1]1096R21'!$C98:$F98)</f>
        <v>0</v>
      </c>
      <c r="F30" s="15"/>
      <c r="G30" s="15">
        <f>AVERAGE('[1]1096R21'!$H98:$J98)</f>
        <v>0</v>
      </c>
      <c r="H30" s="15">
        <f>STDEV('[1]1096R21'!$H98:$J98)</f>
        <v>0</v>
      </c>
      <c r="I30" s="15">
        <f>'[1]1096R21'!$K98</f>
        <v>0</v>
      </c>
      <c r="J30" s="15"/>
      <c r="K30" s="15">
        <f>AVERAGE('[1]1096R21'!$L98,'[1]1096R21'!$O98)</f>
        <v>0</v>
      </c>
      <c r="L30" s="15">
        <f>STDEV('[1]1096R21'!$L98,'[1]1096R21'!$O98)</f>
        <v>0</v>
      </c>
      <c r="M30" s="15">
        <f>AVERAGE('[1]1096R21'!M98:$N98)</f>
        <v>0</v>
      </c>
      <c r="N30" s="15">
        <f>STDEV('[1]1096R21'!M98:$N98)</f>
        <v>0</v>
      </c>
      <c r="O30" s="15"/>
      <c r="P30" s="15">
        <f>AVERAGE('[1]1096R21'!$P98,'[1]1096R21'!$S98)</f>
        <v>0</v>
      </c>
      <c r="Q30" s="15">
        <f>STDEV('[1]1096R21'!$P98,'[1]1096R21'!$S98)</f>
        <v>0</v>
      </c>
      <c r="R30" s="15">
        <f>AVERAGE('[1]1096R21'!$Q98:$R98)</f>
        <v>0</v>
      </c>
      <c r="S30" s="15">
        <f>STDEV('[1]1096R21'!$Q98:$R98)</f>
        <v>0</v>
      </c>
      <c r="T30" s="15"/>
      <c r="U30" s="15">
        <f>AVERAGE('[1]1096R21'!$T98:$V98)</f>
        <v>0.0009231136718243969</v>
      </c>
      <c r="V30" s="15">
        <f>STDEV('[1]1096R21'!$T98:$V98)</f>
        <v>0.0009896310671160227</v>
      </c>
      <c r="W30" s="15"/>
      <c r="X30" s="15">
        <f>AVERAGE('[1]1096R21'!$W98,'[1]1096R21'!$Z98)</f>
        <v>0</v>
      </c>
      <c r="Y30" s="15">
        <f>STDEV('[1]1096R21'!$W98,'[1]1096R21'!$Z98)</f>
        <v>0</v>
      </c>
      <c r="Z30" s="15">
        <f>AVERAGE('[1]1096R21'!$X98:$Y98)</f>
        <v>0</v>
      </c>
      <c r="AA30" s="15">
        <f>STDEV('[1]1096R21'!$X98:$Y98)</f>
        <v>0</v>
      </c>
      <c r="AB30" s="15"/>
      <c r="AC30" s="15">
        <f>'[1]1096R21'!AA98</f>
        <v>0</v>
      </c>
      <c r="AD30" s="15">
        <f>'[1]1096R21'!AB98</f>
        <v>0</v>
      </c>
      <c r="AE30" s="15"/>
      <c r="AF30" s="15">
        <f>AVERAGE('[1]1096R21'!$AG98)</f>
        <v>0</v>
      </c>
      <c r="AG30" s="15">
        <f>AVERAGE('[1]1096R21'!$AC98:$AF98)</f>
        <v>0</v>
      </c>
      <c r="AH30" s="15">
        <f>STDEV('[1]1096R21'!$AC98:$AF98)</f>
        <v>0</v>
      </c>
      <c r="AI30" s="15"/>
      <c r="AJ30" s="15">
        <f>'[1]1096R21'!$AH98</f>
        <v>0.0003267026453637077</v>
      </c>
      <c r="AK30" s="15">
        <f>AVERAGE('[1]1096R21'!$AI98,'[1]1096R21'!$AK98:$AL98)</f>
        <v>0</v>
      </c>
      <c r="AL30" s="15">
        <f>STDEV('[1]1096R21'!$AI98,'[1]1096R21'!$AK98:$AL98)</f>
        <v>0</v>
      </c>
      <c r="AM30" s="15">
        <f>'[1]1096R21'!$AJ98</f>
        <v>0</v>
      </c>
      <c r="AN30" s="15"/>
      <c r="AO30" s="15">
        <f>AVERAGE('[1]1096R21'!$AM98,'[1]1096R21'!$AQ98)</f>
        <v>0</v>
      </c>
      <c r="AP30" s="15">
        <f>STDEV('[1]1096R21'!$AM98,'[1]1096R21'!$AQ98)</f>
        <v>0</v>
      </c>
      <c r="AQ30" s="15">
        <f>AVERAGE('[1]1096R21'!$AN98:$AO98)</f>
        <v>0</v>
      </c>
      <c r="AR30" s="15">
        <f>STDEV('[1]1096R21'!$AN98:$AO98)</f>
        <v>0</v>
      </c>
      <c r="AS30" s="15">
        <f>'[1]1096R21'!$AP98</f>
        <v>0</v>
      </c>
      <c r="AT30" s="15"/>
      <c r="AU30" s="15">
        <f>AVERAGE('[1]1096R21'!$AR98:$AU98)</f>
        <v>0</v>
      </c>
      <c r="AV30" s="15">
        <f>STDEV('[1]1096R21'!$AR98:$AU98)</f>
        <v>0</v>
      </c>
      <c r="AW30" s="15"/>
      <c r="AX30" s="15">
        <f t="shared" si="4"/>
        <v>7.692613931869974E-05</v>
      </c>
      <c r="AY30" s="15">
        <f t="shared" si="5"/>
        <v>0.00026647996346021967</v>
      </c>
      <c r="AZ30" s="15">
        <f t="shared" si="6"/>
        <v>4.083783067046346E-05</v>
      </c>
      <c r="BA30" s="15">
        <f t="shared" si="7"/>
        <v>0.00011550682798413075</v>
      </c>
    </row>
    <row r="31" spans="1:53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</row>
    <row r="32" spans="1:53" ht="12.75">
      <c r="A32" s="15" t="str">
        <f>'[1]1096R21'!A106</f>
        <v>Sum</v>
      </c>
      <c r="B32" s="15">
        <f>AVERAGE('[1]1096R21'!$B106,'[1]1096R21'!$G106)</f>
        <v>3.9999999999999996</v>
      </c>
      <c r="C32" s="15">
        <f>STDEV('[1]1096R21'!$B106,'[1]1096R21'!$G106)</f>
        <v>6.280369834735101E-16</v>
      </c>
      <c r="D32" s="15">
        <f>AVERAGE('[1]1096R21'!$C106:$F106)</f>
        <v>4</v>
      </c>
      <c r="E32" s="15">
        <f>STDEV('[1]1096R21'!$C106:$F106)</f>
        <v>6.280369834735101E-16</v>
      </c>
      <c r="F32" s="15"/>
      <c r="G32" s="15">
        <f>AVERAGE('[1]1096R21'!$H106:$J106)</f>
        <v>4</v>
      </c>
      <c r="H32" s="15">
        <f>STDEV('[1]1096R21'!$H106:$J106)</f>
        <v>0</v>
      </c>
      <c r="I32" s="15">
        <f>'[1]1096R21'!$K106</f>
        <v>4.000000000000001</v>
      </c>
      <c r="J32" s="15"/>
      <c r="K32" s="15">
        <f>AVERAGE('[1]1096R21'!$L106,'[1]1096R21'!$O106)</f>
        <v>4</v>
      </c>
      <c r="L32" s="15">
        <f>STDEV('[1]1096R21'!$L106,'[1]1096R21'!$O106)</f>
        <v>4.440892098500626E-16</v>
      </c>
      <c r="M32" s="15">
        <f>AVERAGE('[1]1096R21'!M106:$N106)</f>
        <v>4</v>
      </c>
      <c r="N32" s="15">
        <f>STDEV('[1]1096R21'!M106:$N106)</f>
        <v>0</v>
      </c>
      <c r="O32" s="15"/>
      <c r="P32" s="15">
        <f>AVERAGE('[1]1096R21'!$P106,'[1]1096R21'!$S106)</f>
        <v>3.999999999999999</v>
      </c>
      <c r="Q32" s="15">
        <f>STDEV('[1]1096R21'!$P106,'[1]1096R21'!$S106)</f>
        <v>4.440892098500626E-16</v>
      </c>
      <c r="R32" s="15">
        <f>AVERAGE('[1]1096R21'!$Q106:$R106)</f>
        <v>4</v>
      </c>
      <c r="S32" s="15">
        <f>STDEV('[1]1096R21'!$Q106:$R106)</f>
        <v>4.440892098500626E-16</v>
      </c>
      <c r="T32" s="15"/>
      <c r="U32" s="15">
        <f>AVERAGE('[1]1096R21'!$T106:$V106)</f>
        <v>4</v>
      </c>
      <c r="V32" s="15">
        <f>STDEV('[1]1096R21'!$T106:$V106)</f>
        <v>7.021666937153402E-16</v>
      </c>
      <c r="W32" s="15"/>
      <c r="X32" s="15">
        <f>AVERAGE('[1]1096R21'!$W106,'[1]1096R21'!$Z106)</f>
        <v>4</v>
      </c>
      <c r="Y32" s="15">
        <f>STDEV('[1]1096R21'!$W106,'[1]1096R21'!$Z106)</f>
        <v>9.930136612989092E-16</v>
      </c>
      <c r="Z32" s="15">
        <f>AVERAGE('[1]1096R21'!$X106:$Y106)</f>
        <v>4</v>
      </c>
      <c r="AA32" s="15">
        <f>STDEV('[1]1096R21'!$X106:$Y106)</f>
        <v>4.440892098500626E-16</v>
      </c>
      <c r="AB32" s="15"/>
      <c r="AC32" s="15">
        <f>'[1]1096R21'!AA106</f>
        <v>4.000000000000001</v>
      </c>
      <c r="AD32" s="15">
        <f>'[1]1096R21'!AB106</f>
        <v>4</v>
      </c>
      <c r="AE32" s="15"/>
      <c r="AF32" s="15">
        <f>AVERAGE('[1]1096R21'!$AG106)</f>
        <v>3.9999999999999996</v>
      </c>
      <c r="AG32" s="15">
        <f>AVERAGE('[1]1096R21'!$AC106:$AF106)</f>
        <v>3.999999999999999</v>
      </c>
      <c r="AH32" s="15">
        <f>STDEV('[1]1096R21'!$AC106:$AF106)</f>
        <v>5.733167046599011E-16</v>
      </c>
      <c r="AI32" s="15"/>
      <c r="AJ32" s="15">
        <f>'[1]1096R21'!$AH106</f>
        <v>4</v>
      </c>
      <c r="AK32" s="15">
        <f>AVERAGE('[1]1096R21'!$AI106,'[1]1096R21'!$AK106:$AL106)</f>
        <v>4</v>
      </c>
      <c r="AL32" s="15">
        <f>STDEV('[1]1096R21'!$AI106,'[1]1096R21'!$AK106:$AL106)</f>
        <v>4.440892098500626E-16</v>
      </c>
      <c r="AM32" s="15">
        <f>'[1]1096R21'!$AJ106</f>
        <v>3.9999999999999996</v>
      </c>
      <c r="AN32" s="15"/>
      <c r="AO32" s="15">
        <f>AVERAGE('[1]1096R21'!$AM106,'[1]1096R21'!$AQ106)</f>
        <v>4</v>
      </c>
      <c r="AP32" s="15">
        <f>STDEV('[1]1096R21'!$AM106,'[1]1096R21'!$AQ106)</f>
        <v>9.930136612989092E-16</v>
      </c>
      <c r="AQ32" s="15">
        <f>AVERAGE('[1]1096R21'!$AN106:$AO106)</f>
        <v>4</v>
      </c>
      <c r="AR32" s="15">
        <f>STDEV('[1]1096R21'!$AN106:$AO106)</f>
        <v>4.440892098500626E-16</v>
      </c>
      <c r="AS32" s="15">
        <f>'[1]1096R21'!$AP106</f>
        <v>3.9999999999999996</v>
      </c>
      <c r="AT32" s="15"/>
      <c r="AU32" s="15">
        <f>AVERAGE('[1]1096R21'!$AR106:$AU106)</f>
        <v>4</v>
      </c>
      <c r="AV32" s="15">
        <f>STDEV('[1]1096R21'!$AR106:$AU106)</f>
        <v>3.1401849173675503E-16</v>
      </c>
      <c r="AW32" s="15"/>
      <c r="AX32" s="15">
        <f>AVERAGE(D32,G32,M32,R32,U32,Z32,AC32,AG32,AQ32,AU32,AS32,AM32)</f>
        <v>4</v>
      </c>
      <c r="AY32" s="15">
        <f>STDEV(D32,G32,M32,R32,U32,Z32,AC32,AG32,AQ32,AU32,AS32,AM32)</f>
        <v>4.234224478796699E-16</v>
      </c>
      <c r="AZ32" s="15">
        <f>AVERAGE(B32,I32,K32,P32,X32,AF32,AJ32,AO32)</f>
        <v>4</v>
      </c>
      <c r="BA32" s="15">
        <f>STDEV(B32,I32,K32,P32,X32,AF32,AJ32,AO32)</f>
        <v>5.307881287095E-16</v>
      </c>
    </row>
    <row r="33" spans="1:53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</row>
    <row r="34" spans="1:53" ht="12.75">
      <c r="A34" s="15" t="str">
        <f>'[1]1096R21'!A112</f>
        <v>Mg#</v>
      </c>
      <c r="B34" s="15">
        <f>AVERAGE('[1]1096R21'!$B112,'[1]1096R21'!$G112)</f>
        <v>87.68231471989674</v>
      </c>
      <c r="C34" s="15">
        <f>STDEV('[1]1096R21'!$B112,'[1]1096R21'!$G112)</f>
        <v>0.9347193286412868</v>
      </c>
      <c r="D34" s="15">
        <f>AVERAGE('[1]1096R21'!$C112:$F112)</f>
        <v>87.04206023839491</v>
      </c>
      <c r="E34" s="15">
        <f>STDEV('[1]1096R21'!$C112:$F112)</f>
        <v>1.5700152133029988</v>
      </c>
      <c r="F34" s="15"/>
      <c r="G34" s="15">
        <f>AVERAGE('[1]1096R21'!$H112:$J112)</f>
        <v>88.12251404518328</v>
      </c>
      <c r="H34" s="15">
        <f>STDEV('[1]1096R21'!$H112:$J112)</f>
        <v>1.3418498542098434</v>
      </c>
      <c r="I34" s="15">
        <f>'[1]1096R21'!$K112</f>
        <v>87.74513703460578</v>
      </c>
      <c r="J34" s="15"/>
      <c r="K34" s="15">
        <f>AVERAGE('[1]1096R21'!$L112,'[1]1096R21'!$O112)</f>
        <v>85.70422249459163</v>
      </c>
      <c r="L34" s="15">
        <f>STDEV('[1]1096R21'!$L112,'[1]1096R21'!$O112)</f>
        <v>1.7151819608019032</v>
      </c>
      <c r="M34" s="15">
        <f>AVERAGE('[1]1096R21'!M112:$N112)</f>
        <v>84.18686636900635</v>
      </c>
      <c r="N34" s="15">
        <f>STDEV('[1]1096R21'!M112:$N112)</f>
        <v>0.867434605521129</v>
      </c>
      <c r="O34" s="15"/>
      <c r="P34" s="15">
        <f>AVERAGE('[1]1096R21'!$P112,'[1]1096R21'!$S112)</f>
        <v>86.63778718964899</v>
      </c>
      <c r="Q34" s="15">
        <f>STDEV('[1]1096R21'!$P112,'[1]1096R21'!$S112)</f>
        <v>0.35529633940545835</v>
      </c>
      <c r="R34" s="15">
        <f>AVERAGE('[1]1096R21'!$Q112:$R112)</f>
        <v>86.22922516124595</v>
      </c>
      <c r="S34" s="15">
        <f>STDEV('[1]1096R21'!$Q112:$R112)</f>
        <v>2.9502244825228656</v>
      </c>
      <c r="T34" s="15"/>
      <c r="U34" s="15">
        <f>AVERAGE('[1]1096R21'!$T112:$V112)</f>
        <v>86.30596017790943</v>
      </c>
      <c r="V34" s="15">
        <f>STDEV('[1]1096R21'!$T112:$V112)</f>
        <v>0.8528197336526685</v>
      </c>
      <c r="W34" s="15"/>
      <c r="X34" s="15">
        <f>AVERAGE('[1]1096R21'!$W112,'[1]1096R21'!$Z112)</f>
        <v>87.99549292886194</v>
      </c>
      <c r="Y34" s="15">
        <f>STDEV('[1]1096R21'!$W112,'[1]1096R21'!$Z112)</f>
        <v>0.1680769130817348</v>
      </c>
      <c r="Z34" s="15">
        <f>AVERAGE('[1]1096R21'!$X112:$Y112)</f>
        <v>88.92127542291345</v>
      </c>
      <c r="AA34" s="15">
        <f>STDEV('[1]1096R21'!$X112:$Y112)</f>
        <v>0.10129331879972205</v>
      </c>
      <c r="AB34" s="15"/>
      <c r="AC34" s="15">
        <f>'[1]1096R21'!AA112</f>
        <v>88.12809096897708</v>
      </c>
      <c r="AD34" s="15">
        <f>'[1]1096R21'!AB112</f>
        <v>83.44700230142348</v>
      </c>
      <c r="AE34" s="15"/>
      <c r="AF34" s="15">
        <f>AVERAGE('[1]1096R21'!$AG112)</f>
        <v>86.12497763053481</v>
      </c>
      <c r="AG34" s="15">
        <f>AVERAGE('[1]1096R21'!$AC112:$AF112)</f>
        <v>86.8125376077822</v>
      </c>
      <c r="AH34" s="15">
        <f>STDEV('[1]1096R21'!$AC112:$AF112)</f>
        <v>1.4023545846891265</v>
      </c>
      <c r="AI34" s="15"/>
      <c r="AJ34" s="15">
        <f>'[1]1096R21'!$AH112</f>
        <v>86.48814981200708</v>
      </c>
      <c r="AK34" s="15">
        <f>AVERAGE('[1]1096R21'!$AI112,'[1]1096R21'!$AK112:$AL112)</f>
        <v>85.88657666400762</v>
      </c>
      <c r="AL34" s="15">
        <f>STDEV('[1]1096R21'!$AI112,'[1]1096R21'!$AK112:$AL112)</f>
        <v>1.07275768787335</v>
      </c>
      <c r="AM34" s="15">
        <f>'[1]1096R21'!$AJ112</f>
        <v>88.94652177305151</v>
      </c>
      <c r="AN34" s="15"/>
      <c r="AO34" s="15">
        <f>AVERAGE('[1]1096R21'!$AM112,'[1]1096R21'!$AQ112)</f>
        <v>87.04514178136986</v>
      </c>
      <c r="AP34" s="15">
        <f>STDEV('[1]1096R21'!$AM112,'[1]1096R21'!$AQ112)</f>
        <v>0.2599613347443452</v>
      </c>
      <c r="AQ34" s="15">
        <f>AVERAGE('[1]1096R21'!$AN112:$AO112)</f>
        <v>87.90588729021144</v>
      </c>
      <c r="AR34" s="15">
        <f>STDEV('[1]1096R21'!$AN112:$AO112)</f>
        <v>0.41423482740668516</v>
      </c>
      <c r="AS34" s="15">
        <f>'[1]1096R21'!$AP112</f>
        <v>83.52704876785143</v>
      </c>
      <c r="AT34" s="15"/>
      <c r="AU34" s="15">
        <f>AVERAGE('[1]1096R21'!$AR112:$AU112)</f>
        <v>86.71703446003592</v>
      </c>
      <c r="AV34" s="15">
        <f>STDEV('[1]1096R21'!$AR112:$AU112)</f>
        <v>0.6520101841003139</v>
      </c>
      <c r="AW34" s="15"/>
      <c r="AX34" s="15">
        <f>AVERAGE(D34,G34,M34,R34,U34,Z34,AC34,AG34,AQ34,AU34,AS34,AM34)</f>
        <v>86.90375185688025</v>
      </c>
      <c r="AY34" s="15">
        <f>STDEV(D34,G34,M34,R34,U34,Z34,AC34,AG34,AQ34,AU34,AS34,AM34)</f>
        <v>1.702677504400079</v>
      </c>
      <c r="AZ34" s="15">
        <f>AVERAGE(B34,I34,K34,P34,X34,AF34,AJ34,AO34)</f>
        <v>86.92790294893962</v>
      </c>
      <c r="BA34" s="15">
        <f>STDEV(B34,I34,K34,P34,X34,AF34,AJ34,AO34)</f>
        <v>0.8289524263870065</v>
      </c>
    </row>
    <row r="35" spans="1:53" ht="12.75">
      <c r="A35" s="15" t="str">
        <f>'[1]1096R21'!A113</f>
        <v>Wo</v>
      </c>
      <c r="B35" s="15">
        <f>AVERAGE('[1]1096R21'!$B113,'[1]1096R21'!$G113)</f>
        <v>45.25371572899618</v>
      </c>
      <c r="C35" s="15">
        <f>STDEV('[1]1096R21'!$B113,'[1]1096R21'!$G113)</f>
        <v>0.4866176075360722</v>
      </c>
      <c r="D35" s="15">
        <f>AVERAGE('[1]1096R21'!$C113:$F113)</f>
        <v>45.712309131410315</v>
      </c>
      <c r="E35" s="15">
        <f>STDEV('[1]1096R21'!$C113:$F113)</f>
        <v>0.5864180202490477</v>
      </c>
      <c r="F35" s="15"/>
      <c r="G35" s="15">
        <f>AVERAGE('[1]1096R21'!$H113:$J113)</f>
        <v>43.96663251187033</v>
      </c>
      <c r="H35" s="15">
        <f>STDEV('[1]1096R21'!$H113:$J113)</f>
        <v>2.827023067873753</v>
      </c>
      <c r="I35" s="15">
        <f>'[1]1096R21'!$K113</f>
        <v>44.65846225523258</v>
      </c>
      <c r="J35" s="15"/>
      <c r="K35" s="15">
        <f>AVERAGE('[1]1096R21'!$L113,'[1]1096R21'!$O113)</f>
        <v>45.36123012192103</v>
      </c>
      <c r="L35" s="15">
        <f>STDEV('[1]1096R21'!$L113,'[1]1096R21'!$O113)</f>
        <v>0.3571045033065248</v>
      </c>
      <c r="M35" s="15">
        <f>AVERAGE('[1]1096R21'!M113:$N113)</f>
        <v>43.125239464310596</v>
      </c>
      <c r="N35" s="15">
        <f>STDEV('[1]1096R21'!M113:$N113)</f>
        <v>2.021429548604999</v>
      </c>
      <c r="O35" s="15"/>
      <c r="P35" s="15">
        <f>AVERAGE('[1]1096R21'!$P113,'[1]1096R21'!$S113)</f>
        <v>44.46946562588292</v>
      </c>
      <c r="Q35" s="15">
        <f>STDEV('[1]1096R21'!$P113,'[1]1096R21'!$S113)</f>
        <v>0.5244570487442507</v>
      </c>
      <c r="R35" s="15">
        <f>AVERAGE('[1]1096R21'!$Q113:$R113)</f>
        <v>44.710086962126844</v>
      </c>
      <c r="S35" s="15">
        <f>STDEV('[1]1096R21'!$Q113:$R113)</f>
        <v>0.7821820497852021</v>
      </c>
      <c r="T35" s="15"/>
      <c r="U35" s="15">
        <f>AVERAGE('[1]1096R21'!$T113:$V113)</f>
        <v>43.85339416141779</v>
      </c>
      <c r="V35" s="15">
        <f>STDEV('[1]1096R21'!$T113:$V113)</f>
        <v>0.2801593043936487</v>
      </c>
      <c r="W35" s="15"/>
      <c r="X35" s="15">
        <f>AVERAGE('[1]1096R21'!$W113,'[1]1096R21'!$Z113)</f>
        <v>43.86411846353359</v>
      </c>
      <c r="Y35" s="15">
        <f>STDEV('[1]1096R21'!$W113,'[1]1096R21'!$Z113)</f>
        <v>1.8949021906701213</v>
      </c>
      <c r="Z35" s="15">
        <f>AVERAGE('[1]1096R21'!$X113:$Y113)</f>
        <v>41.35029883692286</v>
      </c>
      <c r="AA35" s="15">
        <f>STDEV('[1]1096R21'!$X113:$Y113)</f>
        <v>1.3549870827199715</v>
      </c>
      <c r="AB35" s="15"/>
      <c r="AC35" s="15">
        <f>'[1]1096R21'!AA113</f>
        <v>45.76477583058413</v>
      </c>
      <c r="AD35" s="15">
        <f>'[1]1096R21'!AB113</f>
        <v>45.997297415266736</v>
      </c>
      <c r="AE35" s="15"/>
      <c r="AF35" s="15">
        <f>AVERAGE('[1]1096R21'!$AG113)</f>
        <v>44.66369632774557</v>
      </c>
      <c r="AG35" s="15">
        <f>AVERAGE('[1]1096R21'!$AC113:$AF113)</f>
        <v>43.909860668110234</v>
      </c>
      <c r="AH35" s="15">
        <f>STDEV('[1]1096R21'!$AC113:$AF113)</f>
        <v>1.715147524328438</v>
      </c>
      <c r="AI35" s="15"/>
      <c r="AJ35" s="15">
        <f>'[1]1096R21'!$AH113</f>
        <v>44.8653780461193</v>
      </c>
      <c r="AK35" s="15">
        <f>AVERAGE('[1]1096R21'!$AI113,'[1]1096R21'!$AK113:$AL113)</f>
        <v>44.97259096833417</v>
      </c>
      <c r="AL35" s="15">
        <f>STDEV('[1]1096R21'!$AI113,'[1]1096R21'!$AK113:$AL113)</f>
        <v>0.20182399500339437</v>
      </c>
      <c r="AM35" s="15">
        <f>'[1]1096R21'!$AJ113</f>
        <v>40.29036561064953</v>
      </c>
      <c r="AN35" s="15"/>
      <c r="AO35" s="15">
        <f>AVERAGE('[1]1096R21'!$AM113,'[1]1096R21'!$AQ113)</f>
        <v>44.367011121014336</v>
      </c>
      <c r="AP35" s="15">
        <f>STDEV('[1]1096R21'!$AM113,'[1]1096R21'!$AQ113)</f>
        <v>0.27898757771244787</v>
      </c>
      <c r="AQ35" s="15">
        <f>AVERAGE('[1]1096R21'!$AN113:$AO113)</f>
        <v>44.18210631237062</v>
      </c>
      <c r="AR35" s="15">
        <f>STDEV('[1]1096R21'!$AN113:$AO113)</f>
        <v>0.35522404649599165</v>
      </c>
      <c r="AS35" s="15">
        <f>'[1]1096R21'!$AP113</f>
        <v>42.66307797316781</v>
      </c>
      <c r="AT35" s="15"/>
      <c r="AU35" s="15">
        <f>AVERAGE('[1]1096R21'!$AR113:$AU113)</f>
        <v>43.30051563825424</v>
      </c>
      <c r="AV35" s="15">
        <f>STDEV('[1]1096R21'!$AR113:$AU113)</f>
        <v>2.0751738089738487</v>
      </c>
      <c r="AW35" s="15"/>
      <c r="AX35" s="15">
        <f>AVERAGE(D35,G35,M35,R35,U35,Z35,AC35,AG35,AQ35,AU35,AS35,AM35)</f>
        <v>43.56905525843294</v>
      </c>
      <c r="AY35" s="15">
        <f>STDEV(D35,G35,M35,R35,U35,Z35,AC35,AG35,AQ35,AU35,AS35,AM35)</f>
        <v>1.6014238619725492</v>
      </c>
      <c r="AZ35" s="15">
        <f>AVERAGE(B35,I35,K35,P35,X35,AF35,AJ35,AO35)</f>
        <v>44.68788471130569</v>
      </c>
      <c r="BA35" s="15">
        <f>STDEV(B35,I35,K35,P35,X35,AF35,AJ35,AO35)</f>
        <v>0.4834062199031499</v>
      </c>
    </row>
    <row r="36" spans="1:53" ht="12.75">
      <c r="A36" s="15" t="str">
        <f>'[1]1096R21'!A114</f>
        <v>En</v>
      </c>
      <c r="B36" s="15">
        <f>AVERAGE('[1]1096R21'!$B114,'[1]1096R21'!$G114)</f>
        <v>48.005083526368</v>
      </c>
      <c r="C36" s="15">
        <f>STDEV('[1]1096R21'!$B114,'[1]1096R21'!$G114)</f>
        <v>0.9384016829158517</v>
      </c>
      <c r="D36" s="15">
        <f>AVERAGE('[1]1096R21'!$C114:$F114)</f>
        <v>47.25818040439752</v>
      </c>
      <c r="E36" s="15">
        <f>STDEV('[1]1096R21'!$C114:$F114)</f>
        <v>1.2755560962834203</v>
      </c>
      <c r="F36" s="15"/>
      <c r="G36" s="15">
        <f>AVERAGE('[1]1096R21'!$H114:$J114)</f>
        <v>49.400258389669574</v>
      </c>
      <c r="H36" s="15">
        <f>STDEV('[1]1096R21'!$H114:$J114)</f>
        <v>3.1902433945105897</v>
      </c>
      <c r="I36" s="15">
        <f>'[1]1096R21'!$K114</f>
        <v>48.55950813120425</v>
      </c>
      <c r="J36" s="15"/>
      <c r="K36" s="15">
        <f>AVERAGE('[1]1096R21'!$L114,'[1]1096R21'!$O114)</f>
        <v>46.82467040860573</v>
      </c>
      <c r="L36" s="15">
        <f>STDEV('[1]1096R21'!$L114,'[1]1096R21'!$O114)</f>
        <v>0.6311006865006232</v>
      </c>
      <c r="M36" s="15">
        <f>AVERAGE('[1]1096R21'!M114:$N114)</f>
        <v>47.889845939588625</v>
      </c>
      <c r="N36" s="15">
        <f>STDEV('[1]1096R21'!M114:$N114)</f>
        <v>2.195129547522024</v>
      </c>
      <c r="O36" s="15"/>
      <c r="P36" s="15">
        <f>AVERAGE('[1]1096R21'!$P114,'[1]1096R21'!$S114)</f>
        <v>48.10949450797447</v>
      </c>
      <c r="Q36" s="15">
        <f>STDEV('[1]1096R21'!$P114,'[1]1096R21'!$S114)</f>
        <v>0.25708002590901924</v>
      </c>
      <c r="R36" s="15">
        <f>AVERAGE('[1]1096R21'!$Q114:$R114)</f>
        <v>47.664525541719385</v>
      </c>
      <c r="S36" s="15">
        <f>STDEV('[1]1096R21'!$Q114:$R114)</f>
        <v>0.9567070299288225</v>
      </c>
      <c r="T36" s="15"/>
      <c r="U36" s="15">
        <f>AVERAGE('[1]1096R21'!$T114:$V114)</f>
        <v>48.45768884683335</v>
      </c>
      <c r="V36" s="15">
        <f>STDEV('[1]1096R21'!$T114:$V114)</f>
        <v>0.5116844410989968</v>
      </c>
      <c r="W36" s="15"/>
      <c r="X36" s="15">
        <f>AVERAGE('[1]1096R21'!$W114,'[1]1096R21'!$Z114)</f>
        <v>49.395453221421604</v>
      </c>
      <c r="Y36" s="15">
        <f>STDEV('[1]1096R21'!$W114,'[1]1096R21'!$Z114)</f>
        <v>1.5730770663826052</v>
      </c>
      <c r="Z36" s="15">
        <f>AVERAGE('[1]1096R21'!$X114:$Y114)</f>
        <v>52.1513760502428</v>
      </c>
      <c r="AA36" s="15">
        <f>STDEV('[1]1096R21'!$X114:$Y114)</f>
        <v>1.1454635669954953</v>
      </c>
      <c r="AB36" s="15"/>
      <c r="AC36" s="15">
        <f>'[1]1096R21'!AA114</f>
        <v>47.796467693251465</v>
      </c>
      <c r="AD36" s="15">
        <f>'[1]1096R21'!AB114</f>
        <v>45.06363646871324</v>
      </c>
      <c r="AE36" s="15"/>
      <c r="AF36" s="15">
        <f>AVERAGE('[1]1096R21'!$AG114)</f>
        <v>47.65837915929395</v>
      </c>
      <c r="AG36" s="15">
        <f>AVERAGE('[1]1096R21'!$AC114:$AF114)</f>
        <v>48.70517014273637</v>
      </c>
      <c r="AH36" s="15">
        <f>STDEV('[1]1096R21'!$AC114:$AF114)</f>
        <v>2.086482603563082</v>
      </c>
      <c r="AI36" s="15"/>
      <c r="AJ36" s="15">
        <f>'[1]1096R21'!$AH114</f>
        <v>47.684914433756084</v>
      </c>
      <c r="AK36" s="15">
        <f>AVERAGE('[1]1096R21'!$AI114,'[1]1096R21'!$AK114:$AL114)</f>
        <v>47.26081376054378</v>
      </c>
      <c r="AL36" s="15">
        <f>STDEV('[1]1096R21'!$AI114,'[1]1096R21'!$AK114:$AL114)</f>
        <v>0.5730651285938567</v>
      </c>
      <c r="AM36" s="15">
        <f>'[1]1096R21'!$AJ114</f>
        <v>53.109642952733076</v>
      </c>
      <c r="AN36" s="15"/>
      <c r="AO36" s="15">
        <f>AVERAGE('[1]1096R21'!$AM114,'[1]1096R21'!$AQ114)</f>
        <v>48.42617667684219</v>
      </c>
      <c r="AP36" s="15">
        <f>STDEV('[1]1096R21'!$AM114,'[1]1096R21'!$AQ114)</f>
        <v>0.38746939302095346</v>
      </c>
      <c r="AQ36" s="15">
        <f>AVERAGE('[1]1096R21'!$AN114:$AO114)</f>
        <v>49.066478981959555</v>
      </c>
      <c r="AR36" s="15">
        <f>STDEV('[1]1096R21'!$AN114:$AO114)</f>
        <v>0.08104569435964161</v>
      </c>
      <c r="AS36" s="15">
        <f>'[1]1096R21'!$AP114</f>
        <v>47.89183882333708</v>
      </c>
      <c r="AT36" s="15"/>
      <c r="AU36" s="15">
        <f>AVERAGE('[1]1096R21'!$AR114:$AU114)</f>
        <v>49.175203015509574</v>
      </c>
      <c r="AV36" s="15">
        <f>STDEV('[1]1096R21'!$AR114:$AU114)</f>
        <v>2.110127175797573</v>
      </c>
      <c r="AW36" s="15"/>
      <c r="AX36" s="15">
        <f>AVERAGE(D36,G36,M36,R36,U36,Z36,AC36,AG36,AQ36,AU36,AS36,AM36)</f>
        <v>49.04722306516487</v>
      </c>
      <c r="AY36" s="15">
        <f>STDEV(D36,G36,M36,R36,U36,Z36,AC36,AG36,AQ36,AU36,AS36,AM36)</f>
        <v>1.8114862088449304</v>
      </c>
      <c r="AZ36" s="15">
        <f>AVERAGE(B36,I36,K36,P36,X36,AF36,AJ36,AO36)</f>
        <v>48.082960008183285</v>
      </c>
      <c r="BA36" s="15">
        <f>STDEV(B36,I36,K36,P36,X36,AF36,AJ36,AO36)</f>
        <v>0.7555797158535419</v>
      </c>
    </row>
    <row r="37" spans="1:53" ht="12.75">
      <c r="A37" s="15" t="str">
        <f>'[1]1096R21'!A115</f>
        <v>Fs</v>
      </c>
      <c r="B37" s="15">
        <f>AVERAGE('[1]1096R21'!$B115,'[1]1096R21'!$G115)</f>
        <v>6.7412007446358135</v>
      </c>
      <c r="C37" s="15">
        <f>STDEV('[1]1096R21'!$B115,'[1]1096R21'!$G115)</f>
        <v>0.45178407537928733</v>
      </c>
      <c r="D37" s="15">
        <f>AVERAGE('[1]1096R21'!$C115:$F115)</f>
        <v>7.029510464192161</v>
      </c>
      <c r="E37" s="15">
        <f>STDEV('[1]1096R21'!$C115:$F115)</f>
        <v>0.8008556723049686</v>
      </c>
      <c r="F37" s="15"/>
      <c r="G37" s="15">
        <f>AVERAGE('[1]1096R21'!$H115:$J115)</f>
        <v>6.633109098460083</v>
      </c>
      <c r="H37" s="15">
        <f>STDEV('[1]1096R21'!$H115:$J115)</f>
        <v>0.488364679612268</v>
      </c>
      <c r="I37" s="15">
        <f>'[1]1096R21'!$K115</f>
        <v>6.782029613563163</v>
      </c>
      <c r="J37" s="15"/>
      <c r="K37" s="15">
        <f>AVERAGE('[1]1096R21'!$L115,'[1]1096R21'!$O115)</f>
        <v>7.814099469473233</v>
      </c>
      <c r="L37" s="15">
        <f>STDEV('[1]1096R21'!$L115,'[1]1096R21'!$O115)</f>
        <v>0.9882051898078397</v>
      </c>
      <c r="M37" s="15">
        <f>AVERAGE('[1]1096R21'!M115:$N115)</f>
        <v>8.984914596100786</v>
      </c>
      <c r="N37" s="15">
        <f>STDEV('[1]1096R21'!M115:$N115)</f>
        <v>0.173699998917055</v>
      </c>
      <c r="O37" s="15"/>
      <c r="P37" s="15">
        <f>AVERAGE('[1]1096R21'!$P115,'[1]1096R21'!$S115)</f>
        <v>7.421039866142619</v>
      </c>
      <c r="Q37" s="15">
        <f>STDEV('[1]1096R21'!$P115,'[1]1096R21'!$S115)</f>
        <v>0.2673770228355466</v>
      </c>
      <c r="R37" s="15">
        <f>AVERAGE('[1]1096R21'!$Q115:$R115)</f>
        <v>7.625387496153774</v>
      </c>
      <c r="S37" s="15">
        <f>STDEV('[1]1096R21'!$Q115:$R115)</f>
        <v>1.7388890797143957</v>
      </c>
      <c r="T37" s="15"/>
      <c r="U37" s="15">
        <f>AVERAGE('[1]1096R21'!$T115:$V115)</f>
        <v>7.688916991748864</v>
      </c>
      <c r="V37" s="15">
        <f>STDEV('[1]1096R21'!$T115:$V115)</f>
        <v>0.48538494218384376</v>
      </c>
      <c r="W37" s="15"/>
      <c r="X37" s="15">
        <f>AVERAGE('[1]1096R21'!$W115,'[1]1096R21'!$Z115)</f>
        <v>6.7404283150447935</v>
      </c>
      <c r="Y37" s="15">
        <f>STDEV('[1]1096R21'!$W115,'[1]1096R21'!$Z115)</f>
        <v>0.3218251242878733</v>
      </c>
      <c r="Z37" s="15">
        <f>AVERAGE('[1]1096R21'!$X115:$Y115)</f>
        <v>6.4983251128343404</v>
      </c>
      <c r="AA37" s="15">
        <f>STDEV('[1]1096R21'!$X115:$Y115)</f>
        <v>0.20952351572383854</v>
      </c>
      <c r="AB37" s="15"/>
      <c r="AC37" s="15">
        <f>'[1]1096R21'!AA115</f>
        <v>6.438756476164406</v>
      </c>
      <c r="AD37" s="15">
        <f>'[1]1096R21'!AB115</f>
        <v>8.93906611602002</v>
      </c>
      <c r="AE37" s="15"/>
      <c r="AF37" s="15">
        <f>AVERAGE('[1]1096R21'!$AG115)</f>
        <v>7.677924512960479</v>
      </c>
      <c r="AG37" s="15">
        <f>AVERAGE('[1]1096R21'!$AC115:$AF115)</f>
        <v>7.3849691891533995</v>
      </c>
      <c r="AH37" s="15">
        <f>STDEV('[1]1096R21'!$AC115:$AF115)</f>
        <v>0.6449865479264055</v>
      </c>
      <c r="AI37" s="15"/>
      <c r="AJ37" s="15">
        <f>'[1]1096R21'!$AH115</f>
        <v>7.449707520124622</v>
      </c>
      <c r="AK37" s="15">
        <f>AVERAGE('[1]1096R21'!$AI115,'[1]1096R21'!$AK115:$AL115)</f>
        <v>7.766595271122049</v>
      </c>
      <c r="AL37" s="15">
        <f>STDEV('[1]1096R21'!$AI115,'[1]1096R21'!$AK115:$AL115)</f>
        <v>0.5964929894862089</v>
      </c>
      <c r="AM37" s="15">
        <f>'[1]1096R21'!$AJ115</f>
        <v>6.5999914366174</v>
      </c>
      <c r="AN37" s="15"/>
      <c r="AO37" s="15">
        <f>AVERAGE('[1]1096R21'!$AM115,'[1]1096R21'!$AQ115)</f>
        <v>7.206812202143471</v>
      </c>
      <c r="AP37" s="15">
        <f>STDEV('[1]1096R21'!$AM115,'[1]1096R21'!$AQ115)</f>
        <v>0.10848181530777556</v>
      </c>
      <c r="AQ37" s="15">
        <f>AVERAGE('[1]1096R21'!$AN115:$AO115)</f>
        <v>6.751414705669815</v>
      </c>
      <c r="AR37" s="15">
        <f>STDEV('[1]1096R21'!$AN115:$AO115)</f>
        <v>0.27417835213536357</v>
      </c>
      <c r="AS37" s="15">
        <f>'[1]1096R21'!$AP115</f>
        <v>9.445083203495114</v>
      </c>
      <c r="AT37" s="15"/>
      <c r="AU37" s="15">
        <f>AVERAGE('[1]1096R21'!$AR115:$AU115)</f>
        <v>7.524281346236177</v>
      </c>
      <c r="AV37" s="15">
        <f>STDEV('[1]1096R21'!$AR115:$AU115)</f>
        <v>0.22824934110411751</v>
      </c>
      <c r="AW37" s="15"/>
      <c r="AX37" s="15">
        <f>AVERAGE(D37,G37,M37,R37,U37,Z37,AC37,AG37,AQ37,AU37,AS37,AM37)</f>
        <v>7.383721676402195</v>
      </c>
      <c r="AY37" s="15">
        <f>STDEV(D37,G37,M37,R37,U37,Z37,AC37,AG37,AQ37,AU37,AS37,AM37)</f>
        <v>0.9706676034816805</v>
      </c>
      <c r="AZ37" s="15">
        <f>AVERAGE(B37,I37,K37,P37,X37,AF37,AJ37,AO37)</f>
        <v>7.229155280511025</v>
      </c>
      <c r="BA37" s="15">
        <f>STDEV(B37,I37,K37,P37,X37,AF37,AJ37,AO37)</f>
        <v>0.432003763846855</v>
      </c>
    </row>
    <row r="38" spans="1:53" ht="12.75">
      <c r="A38" s="15" t="str">
        <f>'[1]1096R21'!A116</f>
        <v>Sum</v>
      </c>
      <c r="B38" s="15">
        <f>AVERAGE('[1]1096R21'!$B116,'[1]1096R21'!$G116)</f>
        <v>99.99999999999999</v>
      </c>
      <c r="C38" s="15">
        <f>STDEV('[1]1096R21'!$B116,'[1]1096R21'!$G116)</f>
        <v>0</v>
      </c>
      <c r="D38" s="15">
        <f>AVERAGE('[1]1096R21'!$C116:$F116)</f>
        <v>100</v>
      </c>
      <c r="E38" s="15">
        <f>STDEV('[1]1096R21'!$C116:$F116)</f>
        <v>1.4210854715202004E-14</v>
      </c>
      <c r="F38" s="15"/>
      <c r="G38" s="15">
        <f>AVERAGE('[1]1096R21'!$H116:$J116)</f>
        <v>100</v>
      </c>
      <c r="H38" s="15">
        <f>STDEV('[1]1096R21'!$H116:$J116)</f>
        <v>0</v>
      </c>
      <c r="I38" s="15">
        <f>'[1]1096R21'!$K116</f>
        <v>100</v>
      </c>
      <c r="J38" s="15"/>
      <c r="K38" s="15">
        <f>AVERAGE('[1]1096R21'!$L116,'[1]1096R21'!$O116)</f>
        <v>100</v>
      </c>
      <c r="L38" s="15">
        <f>STDEV('[1]1096R21'!$L116,'[1]1096R21'!$O116)</f>
        <v>0</v>
      </c>
      <c r="M38" s="15">
        <f>AVERAGE('[1]1096R21'!M116:$N116)</f>
        <v>100</v>
      </c>
      <c r="N38" s="15">
        <f>STDEV('[1]1096R21'!M116:$N116)</f>
        <v>3.1776437161565096E-14</v>
      </c>
      <c r="O38" s="15"/>
      <c r="P38" s="15">
        <f>AVERAGE('[1]1096R21'!$P116,'[1]1096R21'!$S116)</f>
        <v>100</v>
      </c>
      <c r="Q38" s="15">
        <f>STDEV('[1]1096R21'!$P116,'[1]1096R21'!$S116)</f>
        <v>0</v>
      </c>
      <c r="R38" s="15">
        <f>AVERAGE('[1]1096R21'!$Q116:$R116)</f>
        <v>100</v>
      </c>
      <c r="S38" s="15">
        <f>STDEV('[1]1096R21'!$Q116:$R116)</f>
        <v>0</v>
      </c>
      <c r="T38" s="15"/>
      <c r="U38" s="15">
        <f>AVERAGE('[1]1096R21'!$T116:$V116)</f>
        <v>100</v>
      </c>
      <c r="V38" s="15">
        <f>STDEV('[1]1096R21'!$T116:$V116)</f>
        <v>0</v>
      </c>
      <c r="W38" s="15"/>
      <c r="X38" s="15">
        <f>AVERAGE('[1]1096R21'!$W116,'[1]1096R21'!$Z116)</f>
        <v>100</v>
      </c>
      <c r="Y38" s="15">
        <f>STDEV('[1]1096R21'!$W116,'[1]1096R21'!$Z116)</f>
        <v>1.4210854715202004E-14</v>
      </c>
      <c r="Z38" s="15">
        <f>AVERAGE('[1]1096R21'!$X116:$Y116)</f>
        <v>100</v>
      </c>
      <c r="AA38" s="15">
        <f>STDEV('[1]1096R21'!$X116:$Y116)</f>
        <v>0</v>
      </c>
      <c r="AB38" s="15"/>
      <c r="AC38" s="15">
        <f>'[1]1096R21'!AA116</f>
        <v>100</v>
      </c>
      <c r="AD38" s="15">
        <f>'[1]1096R21'!AB116</f>
        <v>99.99999999999999</v>
      </c>
      <c r="AE38" s="15"/>
      <c r="AF38" s="15">
        <f>AVERAGE('[1]1096R21'!$AG116)</f>
        <v>99.99999999999999</v>
      </c>
      <c r="AG38" s="15">
        <f>AVERAGE('[1]1096R21'!$AC116:$AF116)</f>
        <v>100</v>
      </c>
      <c r="AH38" s="15">
        <f>STDEV('[1]1096R21'!$AC116:$AF116)</f>
        <v>8.204640795236539E-15</v>
      </c>
      <c r="AI38" s="15"/>
      <c r="AJ38" s="15">
        <f>'[1]1096R21'!$AH116</f>
        <v>100</v>
      </c>
      <c r="AK38" s="15">
        <f>AVERAGE('[1]1096R21'!$AI116,'[1]1096R21'!$AK116:$AL116)</f>
        <v>100</v>
      </c>
      <c r="AL38" s="15">
        <f>STDEV('[1]1096R21'!$AI116,'[1]1096R21'!$AK116:$AL116)</f>
        <v>1.4210854715202004E-14</v>
      </c>
      <c r="AM38" s="15">
        <f>'[1]1096R21'!$AJ116</f>
        <v>100.00000000000001</v>
      </c>
      <c r="AN38" s="15"/>
      <c r="AO38" s="15">
        <f>AVERAGE('[1]1096R21'!$AM116,'[1]1096R21'!$AQ116)</f>
        <v>100</v>
      </c>
      <c r="AP38" s="15">
        <f>STDEV('[1]1096R21'!$AM116,'[1]1096R21'!$AQ116)</f>
        <v>1.4210854715202004E-14</v>
      </c>
      <c r="AQ38" s="15">
        <f>AVERAGE('[1]1096R21'!$AN116:$AO116)</f>
        <v>100</v>
      </c>
      <c r="AR38" s="15">
        <f>STDEV('[1]1096R21'!$AN116:$AO116)</f>
        <v>0</v>
      </c>
      <c r="AS38" s="15">
        <f>'[1]1096R21'!$AP116</f>
        <v>100.00000000000001</v>
      </c>
      <c r="AT38" s="15"/>
      <c r="AU38" s="15">
        <f>AVERAGE('[1]1096R21'!$AR116:$AU116)</f>
        <v>100</v>
      </c>
      <c r="AV38" s="15">
        <f>STDEV('[1]1096R21'!$AR116:$AU116)</f>
        <v>1.0048591735576161E-14</v>
      </c>
      <c r="AW38" s="15"/>
      <c r="AX38" s="15">
        <f>AVERAGE(D38,G38,M38,R38,U38,Z38,AC38,AG38,AQ38,AU38,AS38,AM38)</f>
        <v>100</v>
      </c>
      <c r="AY38" s="15">
        <f>STDEV(D38,G38,M38,R38,U38,Z38,AC38,AG38,AQ38,AU38,AS38,AM38)</f>
        <v>6.059528810613143E-15</v>
      </c>
      <c r="AZ38" s="15">
        <f>AVERAGE(B38,I38,K38,P38,X38,AF38,AJ38,AO38)</f>
        <v>100</v>
      </c>
      <c r="BA38" s="15">
        <f>STDEV(B38,I38,K38,P38,X38,AF38,AJ38,AO38)</f>
        <v>7.59602135964384E-15</v>
      </c>
    </row>
  </sheetData>
  <printOptions/>
  <pageMargins left="0.75" right="0.75" top="1" bottom="1" header="0.4921259845" footer="0.4921259845"/>
  <pageSetup horizontalDpi="1200" verticalDpi="12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O41"/>
  <sheetViews>
    <sheetView zoomScale="85" zoomScaleNormal="85" workbookViewId="0" topLeftCell="A1">
      <selection activeCell="A2" sqref="A2"/>
    </sheetView>
  </sheetViews>
  <sheetFormatPr defaultColWidth="11.421875" defaultRowHeight="12.75"/>
  <cols>
    <col min="1" max="2" width="6.57421875" style="3" customWidth="1"/>
    <col min="3" max="3" width="4.57421875" style="3" customWidth="1"/>
    <col min="4" max="4" width="6.57421875" style="3" customWidth="1"/>
    <col min="5" max="5" width="4.57421875" style="3" customWidth="1"/>
    <col min="6" max="6" width="3.00390625" style="3" customWidth="1"/>
    <col min="7" max="7" width="6.57421875" style="3" customWidth="1"/>
    <col min="8" max="8" width="4.57421875" style="3" customWidth="1"/>
    <col min="9" max="10" width="6.57421875" style="3" customWidth="1"/>
    <col min="11" max="11" width="3.00390625" style="3" customWidth="1"/>
    <col min="12" max="12" width="6.57421875" style="3" customWidth="1"/>
    <col min="13" max="13" width="4.57421875" style="3" customWidth="1"/>
    <col min="14" max="14" width="3.00390625" style="3" customWidth="1"/>
    <col min="15" max="16" width="6.57421875" style="3" customWidth="1"/>
    <col min="17" max="17" width="4.57421875" style="3" customWidth="1"/>
    <col min="18" max="18" width="6.57421875" style="3" customWidth="1"/>
    <col min="19" max="19" width="3.00390625" style="3" customWidth="1"/>
    <col min="20" max="20" width="6.57421875" style="3" customWidth="1"/>
    <col min="21" max="21" width="4.57421875" style="3" customWidth="1"/>
    <col min="22" max="22" width="6.57421875" style="3" customWidth="1"/>
    <col min="23" max="23" width="4.57421875" style="3" customWidth="1"/>
    <col min="24" max="24" width="3.00390625" style="3" customWidth="1"/>
    <col min="25" max="28" width="6.57421875" style="3" customWidth="1"/>
    <col min="29" max="29" width="3.00390625" style="3" customWidth="1"/>
    <col min="30" max="30" width="6.57421875" style="3" customWidth="1"/>
    <col min="31" max="31" width="4.57421875" style="3" customWidth="1"/>
    <col min="32" max="33" width="6.57421875" style="3" customWidth="1"/>
    <col min="34" max="34" width="4.57421875" style="3" customWidth="1"/>
    <col min="35" max="35" width="6.57421875" style="3" customWidth="1"/>
    <col min="36" max="36" width="4.57421875" style="3" customWidth="1"/>
    <col min="37" max="38" width="6.57421875" style="3" customWidth="1"/>
    <col min="39" max="39" width="4.57421875" style="3" customWidth="1"/>
    <col min="40" max="40" width="6.57421875" style="3" customWidth="1"/>
    <col min="41" max="41" width="4.57421875" style="3" customWidth="1"/>
    <col min="42" max="16384" width="6.57421875" style="3" customWidth="1"/>
  </cols>
  <sheetData>
    <row r="2" ht="15">
      <c r="A2" s="18" t="s">
        <v>92</v>
      </c>
    </row>
    <row r="4" spans="33:38" ht="12.75">
      <c r="AG4" s="3" t="s">
        <v>62</v>
      </c>
      <c r="AL4" s="3" t="s">
        <v>62</v>
      </c>
    </row>
    <row r="5" ht="12.75">
      <c r="A5" s="5" t="s">
        <v>80</v>
      </c>
    </row>
    <row r="6" ht="12.75">
      <c r="A6" s="3" t="s">
        <v>50</v>
      </c>
    </row>
    <row r="7" spans="2:38" ht="12.75">
      <c r="B7" s="3" t="s">
        <v>59</v>
      </c>
      <c r="D7" s="3" t="s">
        <v>59</v>
      </c>
      <c r="G7" s="3" t="s">
        <v>59</v>
      </c>
      <c r="I7" s="3" t="s">
        <v>58</v>
      </c>
      <c r="J7" s="3" t="s">
        <v>59</v>
      </c>
      <c r="L7" s="3" t="s">
        <v>59</v>
      </c>
      <c r="O7" s="3" t="s">
        <v>58</v>
      </c>
      <c r="P7" s="3" t="s">
        <v>59</v>
      </c>
      <c r="R7" s="3" t="s">
        <v>59</v>
      </c>
      <c r="T7" s="3" t="s">
        <v>58</v>
      </c>
      <c r="V7" s="3" t="s">
        <v>59</v>
      </c>
      <c r="Y7" s="3" t="s">
        <v>59</v>
      </c>
      <c r="Z7" s="3" t="s">
        <v>59</v>
      </c>
      <c r="AA7" s="3" t="s">
        <v>58</v>
      </c>
      <c r="AB7" s="3" t="s">
        <v>58</v>
      </c>
      <c r="AD7" s="3" t="s">
        <v>59</v>
      </c>
      <c r="AG7" s="3" t="s">
        <v>59</v>
      </c>
      <c r="AL7" s="3" t="s">
        <v>58</v>
      </c>
    </row>
    <row r="9" spans="2:38" ht="12.75">
      <c r="B9" s="3" t="s">
        <v>37</v>
      </c>
      <c r="G9" s="3" t="s">
        <v>37</v>
      </c>
      <c r="L9" s="3" t="s">
        <v>37</v>
      </c>
      <c r="O9" s="3" t="s">
        <v>37</v>
      </c>
      <c r="T9" s="3" t="s">
        <v>51</v>
      </c>
      <c r="Y9" s="3" t="s">
        <v>37</v>
      </c>
      <c r="AG9" s="3" t="s">
        <v>37</v>
      </c>
      <c r="AL9" s="3" t="s">
        <v>37</v>
      </c>
    </row>
    <row r="10" spans="1:41" ht="12.75">
      <c r="A10" s="5" t="s">
        <v>55</v>
      </c>
      <c r="B10" s="3" t="s">
        <v>4</v>
      </c>
      <c r="C10" s="5" t="s">
        <v>54</v>
      </c>
      <c r="D10" s="3" t="s">
        <v>4</v>
      </c>
      <c r="E10" s="5" t="s">
        <v>54</v>
      </c>
      <c r="G10" s="3" t="s">
        <v>4</v>
      </c>
      <c r="H10" s="5" t="s">
        <v>54</v>
      </c>
      <c r="I10" s="3" t="s">
        <v>32</v>
      </c>
      <c r="J10" s="3" t="s">
        <v>32</v>
      </c>
      <c r="L10" s="3" t="s">
        <v>2</v>
      </c>
      <c r="M10" s="5" t="s">
        <v>54</v>
      </c>
      <c r="O10" s="3" t="s">
        <v>32</v>
      </c>
      <c r="P10" s="3" t="s">
        <v>4</v>
      </c>
      <c r="Q10" s="5" t="s">
        <v>54</v>
      </c>
      <c r="R10" s="3" t="s">
        <v>32</v>
      </c>
      <c r="T10" s="3" t="s">
        <v>4</v>
      </c>
      <c r="U10" s="5" t="s">
        <v>54</v>
      </c>
      <c r="V10" s="3" t="s">
        <v>2</v>
      </c>
      <c r="W10" s="5" t="s">
        <v>54</v>
      </c>
      <c r="Y10" s="3" t="s">
        <v>32</v>
      </c>
      <c r="Z10" s="3" t="s">
        <v>32</v>
      </c>
      <c r="AA10" s="3" t="s">
        <v>32</v>
      </c>
      <c r="AB10" s="3" t="s">
        <v>32</v>
      </c>
      <c r="AD10" s="3" t="s">
        <v>4</v>
      </c>
      <c r="AE10" s="5" t="s">
        <v>54</v>
      </c>
      <c r="AG10" s="3" t="s">
        <v>5</v>
      </c>
      <c r="AH10" s="5" t="s">
        <v>54</v>
      </c>
      <c r="AI10" s="3" t="s">
        <v>3</v>
      </c>
      <c r="AJ10" s="5" t="s">
        <v>54</v>
      </c>
      <c r="AL10" s="3" t="s">
        <v>4</v>
      </c>
      <c r="AM10" s="5" t="s">
        <v>54</v>
      </c>
      <c r="AN10" s="3" t="s">
        <v>2</v>
      </c>
      <c r="AO10" s="5" t="s">
        <v>54</v>
      </c>
    </row>
    <row r="11" spans="2:40" ht="12.75">
      <c r="B11" s="3" t="s">
        <v>77</v>
      </c>
      <c r="D11" s="3" t="s">
        <v>78</v>
      </c>
      <c r="G11" s="3" t="s">
        <v>77</v>
      </c>
      <c r="I11" s="3" t="s">
        <v>78</v>
      </c>
      <c r="J11" s="3" t="s">
        <v>78</v>
      </c>
      <c r="L11" s="3" t="s">
        <v>78</v>
      </c>
      <c r="O11" s="3" t="s">
        <v>77</v>
      </c>
      <c r="P11" s="3" t="s">
        <v>78</v>
      </c>
      <c r="R11" s="3" t="s">
        <v>77</v>
      </c>
      <c r="T11" s="3" t="s">
        <v>77</v>
      </c>
      <c r="V11" s="3" t="s">
        <v>78</v>
      </c>
      <c r="Y11" s="3" t="s">
        <v>77</v>
      </c>
      <c r="Z11" s="3" t="s">
        <v>78</v>
      </c>
      <c r="AA11" s="3" t="s">
        <v>78</v>
      </c>
      <c r="AB11" s="3" t="s">
        <v>77</v>
      </c>
      <c r="AD11" s="3" t="s">
        <v>78</v>
      </c>
      <c r="AG11" s="3" t="s">
        <v>35</v>
      </c>
      <c r="AI11" s="3" t="s">
        <v>36</v>
      </c>
      <c r="AL11" s="3" t="s">
        <v>35</v>
      </c>
      <c r="AN11" s="3" t="s">
        <v>36</v>
      </c>
    </row>
    <row r="13" spans="1:41" ht="12.75">
      <c r="A13" s="3" t="s">
        <v>9</v>
      </c>
      <c r="B13" s="3">
        <v>50.8155</v>
      </c>
      <c r="C13" s="3">
        <v>0.27365032431887504</v>
      </c>
      <c r="D13" s="3">
        <v>50.9655</v>
      </c>
      <c r="E13" s="3">
        <v>0.07990306627407955</v>
      </c>
      <c r="G13" s="3">
        <v>51.0575</v>
      </c>
      <c r="H13" s="3">
        <v>0.22839549032102258</v>
      </c>
      <c r="I13" s="3">
        <v>49.88</v>
      </c>
      <c r="J13" s="3">
        <v>51.146</v>
      </c>
      <c r="L13" s="3">
        <v>51.28733333333333</v>
      </c>
      <c r="M13" s="3">
        <v>0.5205288976930393</v>
      </c>
      <c r="O13" s="3">
        <v>49.278</v>
      </c>
      <c r="P13" s="3">
        <v>51.066</v>
      </c>
      <c r="Q13" s="3">
        <v>0.08061017305526445</v>
      </c>
      <c r="R13" s="3">
        <v>50.986</v>
      </c>
      <c r="T13" s="3">
        <v>49.992000000000004</v>
      </c>
      <c r="U13" s="3">
        <v>0.13717871555018704</v>
      </c>
      <c r="V13" s="3">
        <v>52.13233333333333</v>
      </c>
      <c r="W13" s="3">
        <v>0.07678758580221993</v>
      </c>
      <c r="Y13" s="3">
        <v>52.288</v>
      </c>
      <c r="Z13" s="3">
        <v>50.746</v>
      </c>
      <c r="AA13" s="3">
        <v>50.271</v>
      </c>
      <c r="AB13" s="3">
        <v>49.606</v>
      </c>
      <c r="AD13" s="3">
        <v>50.8325</v>
      </c>
      <c r="AE13" s="3">
        <v>0.055861435713737695</v>
      </c>
      <c r="AG13" s="3">
        <f>AVERAGE(D13,J13:L13,P13,V13,Z13,AD13)</f>
        <v>51.16795238095238</v>
      </c>
      <c r="AH13" s="3">
        <f>STDEV(D13,J13:L13,P13,V13,Z13,AD13)</f>
        <v>0.46309065101572516</v>
      </c>
      <c r="AI13" s="3">
        <f>AVERAGE(B13,G13,R13,Y13)</f>
        <v>51.28675</v>
      </c>
      <c r="AJ13" s="3">
        <f>STDEV(B13,G13,R13,Y13)</f>
        <v>0.6751751007449573</v>
      </c>
      <c r="AL13" s="3">
        <f>AVERAGE(I13,AA13)</f>
        <v>50.075500000000005</v>
      </c>
      <c r="AM13" s="3">
        <f>STDEV(I13,AA13)</f>
        <v>0.2764787514439214</v>
      </c>
      <c r="AN13" s="3">
        <f>AVERAGE(O13,T13,AB13)</f>
        <v>49.62533333333334</v>
      </c>
      <c r="AO13" s="3">
        <f>STDEV(O13,T13,AB13)</f>
        <v>0.35739240805207884</v>
      </c>
    </row>
    <row r="14" spans="1:41" ht="12.75">
      <c r="A14" s="3" t="s">
        <v>12</v>
      </c>
      <c r="B14" s="3">
        <v>0.565</v>
      </c>
      <c r="C14" s="3">
        <v>0.014142135623730885</v>
      </c>
      <c r="D14" s="3">
        <v>0.5495000000000001</v>
      </c>
      <c r="E14" s="3">
        <v>0.0035355339059327407</v>
      </c>
      <c r="G14" s="3">
        <v>0.47350000000000003</v>
      </c>
      <c r="H14" s="3">
        <v>0.10394469683442273</v>
      </c>
      <c r="I14" s="3">
        <v>0.842</v>
      </c>
      <c r="J14" s="3">
        <v>0.412</v>
      </c>
      <c r="L14" s="3">
        <v>0.48200000000000004</v>
      </c>
      <c r="M14" s="3">
        <v>0.060621778264910116</v>
      </c>
      <c r="O14" s="3">
        <v>1.012</v>
      </c>
      <c r="P14" s="3">
        <v>0.5255</v>
      </c>
      <c r="Q14" s="3">
        <v>0.06576093065034856</v>
      </c>
      <c r="R14" s="3">
        <v>0.472</v>
      </c>
      <c r="T14" s="3">
        <v>0.8939999999999999</v>
      </c>
      <c r="U14" s="3">
        <v>0.08061017305526713</v>
      </c>
      <c r="V14" s="3">
        <v>0.3983333333333334</v>
      </c>
      <c r="W14" s="3">
        <v>0.035725807665234435</v>
      </c>
      <c r="Y14" s="3">
        <v>0.46</v>
      </c>
      <c r="Z14" s="3">
        <v>0.457</v>
      </c>
      <c r="AA14" s="3">
        <v>0.776</v>
      </c>
      <c r="AB14" s="3">
        <v>1.099</v>
      </c>
      <c r="AD14" s="3">
        <v>0.56</v>
      </c>
      <c r="AE14" s="3">
        <v>0.035355339059325426</v>
      </c>
      <c r="AG14" s="3">
        <f>AVERAGE(D14,J14:L14,P14,V14,Z14,AD14)</f>
        <v>0.48347619047619045</v>
      </c>
      <c r="AH14" s="3">
        <f>STDEV(D14,J14:L14,P14,V14,Z14,AD14)</f>
        <v>0.0646043821305974</v>
      </c>
      <c r="AI14" s="3">
        <f>AVERAGE(B14,G14,R14,Y14)</f>
        <v>0.492625</v>
      </c>
      <c r="AJ14" s="3">
        <f>STDEV(B14,G14,R14,Y14)</f>
        <v>0.04862676732006747</v>
      </c>
      <c r="AL14" s="3">
        <f>AVERAGE(I14,AA14)</f>
        <v>0.8089999999999999</v>
      </c>
      <c r="AM14" s="3">
        <f>STDEV(I14,AA14)</f>
        <v>0.04666904755831466</v>
      </c>
      <c r="AN14" s="3">
        <f>AVERAGE(O14,T14,AB14)</f>
        <v>1.0016666666666667</v>
      </c>
      <c r="AO14" s="3">
        <f>STDEV(O14,T14,AB14)</f>
        <v>0.1028899088022394</v>
      </c>
    </row>
    <row r="15" spans="1:41" ht="12.75">
      <c r="A15" s="3" t="s">
        <v>8</v>
      </c>
      <c r="B15" s="3">
        <v>2.8235</v>
      </c>
      <c r="C15" s="3">
        <v>0.20718228688766224</v>
      </c>
      <c r="D15" s="3">
        <v>2.8369999999999997</v>
      </c>
      <c r="E15" s="3">
        <v>0.1004091629284927</v>
      </c>
      <c r="G15" s="3">
        <v>3.2489999999999997</v>
      </c>
      <c r="H15" s="3">
        <v>0.851356564548605</v>
      </c>
      <c r="I15" s="3">
        <v>2.983</v>
      </c>
      <c r="J15" s="3">
        <v>2.934</v>
      </c>
      <c r="L15" s="3">
        <v>3.1293333333333333</v>
      </c>
      <c r="M15" s="3">
        <v>1.1367894850557587</v>
      </c>
      <c r="O15" s="3">
        <v>3.677</v>
      </c>
      <c r="P15" s="3">
        <v>3.7155</v>
      </c>
      <c r="Q15" s="3">
        <v>0.511238202797873</v>
      </c>
      <c r="R15" s="3">
        <v>3.775</v>
      </c>
      <c r="T15" s="3">
        <v>3.558</v>
      </c>
      <c r="U15" s="3">
        <v>0.0749533188057867</v>
      </c>
      <c r="V15" s="3">
        <v>2.248666666666667</v>
      </c>
      <c r="W15" s="3">
        <v>0.023459184413217152</v>
      </c>
      <c r="Y15" s="3">
        <v>2.265</v>
      </c>
      <c r="Z15" s="3">
        <v>3.796</v>
      </c>
      <c r="AA15" s="3">
        <v>3.65</v>
      </c>
      <c r="AB15" s="3">
        <v>3.643</v>
      </c>
      <c r="AD15" s="3">
        <v>3.6345</v>
      </c>
      <c r="AE15" s="3">
        <v>0.34577521600022487</v>
      </c>
      <c r="AG15" s="3">
        <f>AVERAGE(D15,J15:L15,P15,V15,Z15,AD15)</f>
        <v>3.1849999999999996</v>
      </c>
      <c r="AH15" s="3">
        <f>STDEV(D15,J15:L15,P15,V15,Z15,AD15)</f>
        <v>0.5657922747335364</v>
      </c>
      <c r="AI15" s="3">
        <f>AVERAGE(B15,G15,R15,Y15)</f>
        <v>3.028125</v>
      </c>
      <c r="AJ15" s="3">
        <f>STDEV(B15,G15,R15,Y15)</f>
        <v>0.6405308182801727</v>
      </c>
      <c r="AL15" s="3">
        <f>AVERAGE(I15,AA15)</f>
        <v>3.3165</v>
      </c>
      <c r="AM15" s="3">
        <f>STDEV(I15,AA15)</f>
        <v>0.4716402230514252</v>
      </c>
      <c r="AN15" s="3">
        <f>AVERAGE(O15,T15,AB15)</f>
        <v>3.626</v>
      </c>
      <c r="AO15" s="3">
        <f>STDEV(O15,T15,AB15)</f>
        <v>0.06129437168288971</v>
      </c>
    </row>
    <row r="16" spans="1:41" ht="12.75">
      <c r="A16" s="3" t="s">
        <v>15</v>
      </c>
      <c r="B16" s="3">
        <v>6.7755</v>
      </c>
      <c r="C16" s="3">
        <v>0.17748380207784326</v>
      </c>
      <c r="D16" s="3">
        <v>5.979</v>
      </c>
      <c r="E16" s="3">
        <v>0.0014142135623735673</v>
      </c>
      <c r="G16" s="3">
        <v>5.3975</v>
      </c>
      <c r="H16" s="3">
        <v>0.10818733752151101</v>
      </c>
      <c r="I16" s="3">
        <v>9.178</v>
      </c>
      <c r="J16" s="3">
        <v>5.709</v>
      </c>
      <c r="L16" s="3">
        <v>5.293666666666667</v>
      </c>
      <c r="M16" s="3">
        <v>0.6422556604136181</v>
      </c>
      <c r="O16" s="3">
        <v>9.577</v>
      </c>
      <c r="P16" s="3">
        <v>5.2765</v>
      </c>
      <c r="Q16" s="3">
        <v>0.641345850536198</v>
      </c>
      <c r="R16" s="3">
        <v>5.105</v>
      </c>
      <c r="T16" s="3">
        <v>8.6455</v>
      </c>
      <c r="U16" s="3">
        <v>0.8987327188881109</v>
      </c>
      <c r="V16" s="3">
        <v>5.965333333333334</v>
      </c>
      <c r="W16" s="3">
        <v>0.14969747270187503</v>
      </c>
      <c r="Y16" s="3">
        <v>5.706</v>
      </c>
      <c r="Z16" s="3">
        <v>4.954</v>
      </c>
      <c r="AA16" s="3">
        <v>7.198</v>
      </c>
      <c r="AB16" s="3">
        <v>9.575</v>
      </c>
      <c r="AD16" s="3">
        <v>5.5184999999999995</v>
      </c>
      <c r="AE16" s="3">
        <v>0.1590990257670125</v>
      </c>
      <c r="AG16" s="3">
        <f>AVERAGE(D16,J16:L16,P16,V16,Z16,AD16)</f>
        <v>5.528</v>
      </c>
      <c r="AH16" s="3">
        <f>STDEV(D16,J16:L16,P16,V16,Z16,AD16)</f>
        <v>0.38191470591297955</v>
      </c>
      <c r="AI16" s="3">
        <f>AVERAGE(B16,G16,R16,Y16)</f>
        <v>5.7459999999999996</v>
      </c>
      <c r="AJ16" s="3">
        <f>STDEV(B16,G16,R16,Y16)</f>
        <v>0.7288812203187466</v>
      </c>
      <c r="AL16" s="3">
        <f>AVERAGE(I16,AA16)</f>
        <v>8.188</v>
      </c>
      <c r="AM16" s="3">
        <f>STDEV(I16,AA16)</f>
        <v>1.4000714267493692</v>
      </c>
      <c r="AN16" s="3">
        <f>AVERAGE(O16,T16,AB16)</f>
        <v>9.265833333333333</v>
      </c>
      <c r="AO16" s="3">
        <f>STDEV(O16,T16,AB16)</f>
        <v>0.5372253561898732</v>
      </c>
    </row>
    <row r="17" spans="1:41" ht="12.75">
      <c r="A17" s="3" t="s">
        <v>14</v>
      </c>
      <c r="B17" s="3">
        <v>0.1925</v>
      </c>
      <c r="C17" s="3">
        <v>0.03606244584051406</v>
      </c>
      <c r="D17" s="3">
        <v>0.16149999999999998</v>
      </c>
      <c r="E17" s="3">
        <v>0.02192031021678333</v>
      </c>
      <c r="G17" s="3">
        <v>0.16449999999999998</v>
      </c>
      <c r="H17" s="3">
        <v>0.030405591591021686</v>
      </c>
      <c r="I17" s="3">
        <v>0.187</v>
      </c>
      <c r="J17" s="3">
        <v>0.174</v>
      </c>
      <c r="L17" s="3">
        <v>0.15466666666666665</v>
      </c>
      <c r="M17" s="3">
        <v>0.051384173957876776</v>
      </c>
      <c r="O17" s="3">
        <v>0.274</v>
      </c>
      <c r="P17" s="3">
        <v>0.136</v>
      </c>
      <c r="Q17" s="3">
        <v>0.009899494936611655</v>
      </c>
      <c r="R17" s="3">
        <v>0.196</v>
      </c>
      <c r="T17" s="3">
        <v>0.2675</v>
      </c>
      <c r="U17" s="3">
        <v>0.05303300858899102</v>
      </c>
      <c r="V17" s="3">
        <v>0.163</v>
      </c>
      <c r="W17" s="3">
        <v>0.03148015247739437</v>
      </c>
      <c r="Y17" s="3">
        <v>0.274</v>
      </c>
      <c r="Z17" s="3">
        <v>0.182</v>
      </c>
      <c r="AA17" s="3">
        <v>0.198</v>
      </c>
      <c r="AB17" s="3">
        <v>0.222</v>
      </c>
      <c r="AD17" s="3">
        <v>0.1765</v>
      </c>
      <c r="AE17" s="3">
        <v>0.0035355339059327407</v>
      </c>
      <c r="AG17" s="3">
        <f>AVERAGE(D17,J17:L17,P17,V17,Z17,AD17)</f>
        <v>0.163952380952381</v>
      </c>
      <c r="AH17" s="3">
        <f>STDEV(D17,J17:L17,P17,V17,Z17,AD17)</f>
        <v>0.01559163898854762</v>
      </c>
      <c r="AI17" s="3">
        <f>AVERAGE(B17,G17,R17,Y17)</f>
        <v>0.20675</v>
      </c>
      <c r="AJ17" s="3">
        <f>STDEV(B17,G17,R17,Y17)</f>
        <v>0.0469973403502795</v>
      </c>
      <c r="AL17" s="3">
        <f>AVERAGE(I17,AA17)</f>
        <v>0.1925</v>
      </c>
      <c r="AM17" s="3">
        <f>STDEV(I17,AA17)</f>
        <v>0.00777817459305203</v>
      </c>
      <c r="AN17" s="3">
        <f>AVERAGE(O17,T17,AB17)</f>
        <v>0.2545</v>
      </c>
      <c r="AO17" s="3">
        <f>STDEV(O17,T17,AB17)</f>
        <v>0.028332843133013975</v>
      </c>
    </row>
    <row r="18" spans="1:41" ht="12.75">
      <c r="A18" s="3" t="s">
        <v>7</v>
      </c>
      <c r="B18" s="3">
        <v>15.995</v>
      </c>
      <c r="C18" s="3">
        <v>0.11030865786510183</v>
      </c>
      <c r="D18" s="3">
        <v>16.1655</v>
      </c>
      <c r="E18" s="3">
        <v>0.07848885271170723</v>
      </c>
      <c r="G18" s="3">
        <v>16.544</v>
      </c>
      <c r="H18" s="3">
        <v>0.2602152954767045</v>
      </c>
      <c r="I18" s="3">
        <v>14.558</v>
      </c>
      <c r="J18" s="3">
        <v>16.422</v>
      </c>
      <c r="L18" s="3">
        <v>16.69066666666667</v>
      </c>
      <c r="M18" s="3">
        <v>0.3427029812145854</v>
      </c>
      <c r="O18" s="3">
        <v>14.1</v>
      </c>
      <c r="P18" s="3">
        <v>16.3475</v>
      </c>
      <c r="Q18" s="3">
        <v>0.017677669529662685</v>
      </c>
      <c r="R18" s="3">
        <v>16.504</v>
      </c>
      <c r="T18" s="3">
        <v>14.697</v>
      </c>
      <c r="U18" s="3">
        <v>0.560028570699833</v>
      </c>
      <c r="V18" s="3">
        <v>17.227333333333334</v>
      </c>
      <c r="W18" s="3">
        <v>0.3028305356686759</v>
      </c>
      <c r="Y18" s="3">
        <v>17.008</v>
      </c>
      <c r="Z18" s="3">
        <v>16.548</v>
      </c>
      <c r="AA18" s="3">
        <v>15.364</v>
      </c>
      <c r="AB18" s="3">
        <v>14.205</v>
      </c>
      <c r="AD18" s="3">
        <v>16.414</v>
      </c>
      <c r="AE18" s="3">
        <v>0.25173001410212265</v>
      </c>
      <c r="AG18" s="3">
        <f aca="true" t="shared" si="0" ref="AG18:AG23">AVERAGE(D18,J18:L18,P18,V18,Z18,AD18)</f>
        <v>16.545</v>
      </c>
      <c r="AH18" s="3">
        <f aca="true" t="shared" si="1" ref="AH18:AH23">STDEV(D18,J18:L18,P18,V18,Z18,AD18)</f>
        <v>0.3420826058998459</v>
      </c>
      <c r="AI18" s="3">
        <f aca="true" t="shared" si="2" ref="AI18:AI23">AVERAGE(B18,G18,R18,Y18)</f>
        <v>16.51275</v>
      </c>
      <c r="AJ18" s="3">
        <f aca="true" t="shared" si="3" ref="AJ18:AJ23">STDEV(B18,G18,R18,Y18)</f>
        <v>0.41408161433862595</v>
      </c>
      <c r="AL18" s="3">
        <f aca="true" t="shared" si="4" ref="AL18:AL23">AVERAGE(I18,AA18)</f>
        <v>14.961</v>
      </c>
      <c r="AM18" s="3">
        <f aca="true" t="shared" si="5" ref="AM18:AM23">STDEV(I18,AA18)</f>
        <v>0.5699280656363515</v>
      </c>
      <c r="AN18" s="3">
        <f aca="true" t="shared" si="6" ref="AN18:AN23">AVERAGE(O18,T18,AB18)</f>
        <v>14.333999999999998</v>
      </c>
      <c r="AO18" s="3">
        <f aca="true" t="shared" si="7" ref="AO18:AO23">STDEV(O18,T18,AB18)</f>
        <v>0.31872088102297585</v>
      </c>
    </row>
    <row r="19" spans="1:41" ht="12.75">
      <c r="A19" s="3" t="s">
        <v>11</v>
      </c>
      <c r="B19" s="3">
        <v>22.558</v>
      </c>
      <c r="C19" s="3">
        <v>0.533158513014678</v>
      </c>
      <c r="D19" s="3">
        <v>22.776</v>
      </c>
      <c r="E19" s="3">
        <v>0.014142135623733162</v>
      </c>
      <c r="G19" s="3">
        <v>22.704</v>
      </c>
      <c r="H19" s="3">
        <v>0.11879393923933947</v>
      </c>
      <c r="I19" s="3">
        <v>21.954</v>
      </c>
      <c r="J19" s="3">
        <v>22.367</v>
      </c>
      <c r="L19" s="3">
        <v>22.608</v>
      </c>
      <c r="M19" s="3">
        <v>0.13439866070761375</v>
      </c>
      <c r="O19" s="3">
        <v>21.721</v>
      </c>
      <c r="P19" s="3">
        <v>22.771</v>
      </c>
      <c r="Q19" s="3">
        <v>0.349310749906191</v>
      </c>
      <c r="R19" s="3">
        <v>23.015</v>
      </c>
      <c r="T19" s="3">
        <v>22.063499999999998</v>
      </c>
      <c r="U19" s="3">
        <v>0.4080006127448687</v>
      </c>
      <c r="V19" s="3">
        <v>22.096999999999998</v>
      </c>
      <c r="W19" s="3">
        <v>0.2520376955934012</v>
      </c>
      <c r="Y19" s="3">
        <v>22.448</v>
      </c>
      <c r="Z19" s="3">
        <v>22.695</v>
      </c>
      <c r="AA19" s="3">
        <v>22.537</v>
      </c>
      <c r="AB19" s="3">
        <v>22.1</v>
      </c>
      <c r="AD19" s="3">
        <v>22.8065</v>
      </c>
      <c r="AE19" s="3">
        <v>0.22698127676071464</v>
      </c>
      <c r="AG19" s="3">
        <f t="shared" si="0"/>
        <v>22.588642857142855</v>
      </c>
      <c r="AH19" s="3">
        <f t="shared" si="1"/>
        <v>0.2640528220966988</v>
      </c>
      <c r="AI19" s="3">
        <f t="shared" si="2"/>
        <v>22.68125</v>
      </c>
      <c r="AJ19" s="3">
        <f t="shared" si="3"/>
        <v>0.2459693409083187</v>
      </c>
      <c r="AL19" s="3">
        <f t="shared" si="4"/>
        <v>22.2455</v>
      </c>
      <c r="AM19" s="3">
        <f t="shared" si="5"/>
        <v>0.41224325343180857</v>
      </c>
      <c r="AN19" s="3">
        <f t="shared" si="6"/>
        <v>21.9615</v>
      </c>
      <c r="AO19" s="3">
        <f t="shared" si="7"/>
        <v>0.20907713887461765</v>
      </c>
    </row>
    <row r="20" spans="1:41" ht="12.75">
      <c r="A20" s="3" t="s">
        <v>6</v>
      </c>
      <c r="B20" s="3">
        <v>0.2915</v>
      </c>
      <c r="C20" s="3">
        <v>0.013435028842544414</v>
      </c>
      <c r="D20" s="3">
        <v>0.263</v>
      </c>
      <c r="E20" s="3">
        <v>0.026870057685088298</v>
      </c>
      <c r="G20" s="3">
        <v>0.2335</v>
      </c>
      <c r="H20" s="3">
        <v>0.04596194077712563</v>
      </c>
      <c r="I20" s="3">
        <v>0.329</v>
      </c>
      <c r="J20" s="3">
        <v>0.263</v>
      </c>
      <c r="L20" s="3">
        <v>0.217</v>
      </c>
      <c r="M20" s="3">
        <v>0.03815756805667781</v>
      </c>
      <c r="O20" s="3">
        <v>0.373</v>
      </c>
      <c r="P20" s="3">
        <v>0.22899999999999998</v>
      </c>
      <c r="Q20" s="3">
        <v>0.011313708498984752</v>
      </c>
      <c r="R20" s="3">
        <v>0.241</v>
      </c>
      <c r="T20" s="3">
        <v>0.347</v>
      </c>
      <c r="U20" s="3">
        <v>0.04808326112068561</v>
      </c>
      <c r="V20" s="3">
        <v>0.20433333333333334</v>
      </c>
      <c r="W20" s="3">
        <v>0.014742229591663984</v>
      </c>
      <c r="Y20" s="3">
        <v>0.24</v>
      </c>
      <c r="Z20" s="3">
        <v>0.263</v>
      </c>
      <c r="AA20" s="3">
        <v>0.298</v>
      </c>
      <c r="AB20" s="3">
        <v>0.345</v>
      </c>
      <c r="AD20" s="3">
        <v>0.24</v>
      </c>
      <c r="AE20" s="3">
        <v>0.009899494936611655</v>
      </c>
      <c r="AG20" s="3">
        <f>AVERAGE(D20,J20:L20,P20,V20,Z20,AD20)</f>
        <v>0.2399047619047619</v>
      </c>
      <c r="AH20" s="3">
        <f>STDEV(D20,J20:L20,P20,V20,Z20,AD20)</f>
        <v>0.024183491680095995</v>
      </c>
      <c r="AI20" s="3">
        <f>AVERAGE(B20,G20,R20,Y20)</f>
        <v>0.2515</v>
      </c>
      <c r="AJ20" s="3">
        <f>STDEV(B20,G20,R20,Y20)</f>
        <v>0.026873158851662225</v>
      </c>
      <c r="AL20" s="3">
        <f>AVERAGE(I20,AA20)</f>
        <v>0.3135</v>
      </c>
      <c r="AM20" s="3">
        <f>STDEV(I20,AA20)</f>
        <v>0.021920310216782854</v>
      </c>
      <c r="AN20" s="3">
        <f>AVERAGE(O20,T20,AB20)</f>
        <v>0.355</v>
      </c>
      <c r="AO20" s="3">
        <f>STDEV(O20,T20,AB20)</f>
        <v>0.015620499351813321</v>
      </c>
    </row>
    <row r="21" spans="1:41" ht="12.75">
      <c r="A21" s="3" t="s">
        <v>10</v>
      </c>
      <c r="B21" s="3">
        <v>0.0175</v>
      </c>
      <c r="C21" s="3">
        <v>0.002121320343559642</v>
      </c>
      <c r="D21" s="3">
        <v>0.0075</v>
      </c>
      <c r="E21" s="3">
        <v>0.0007071067811865476</v>
      </c>
      <c r="G21" s="3">
        <v>0.0065</v>
      </c>
      <c r="H21" s="3">
        <v>0.009192388155425118</v>
      </c>
      <c r="I21" s="3">
        <v>0.011</v>
      </c>
      <c r="J21" s="3">
        <v>0.006</v>
      </c>
      <c r="L21" s="3">
        <v>0.008666666666666666</v>
      </c>
      <c r="M21" s="3">
        <v>0.009018499505645787</v>
      </c>
      <c r="O21" s="3">
        <v>0.011</v>
      </c>
      <c r="P21" s="3">
        <v>0.0155</v>
      </c>
      <c r="Q21" s="3">
        <v>0.0021213203435596433</v>
      </c>
      <c r="R21" s="3">
        <v>0.001</v>
      </c>
      <c r="T21" s="3">
        <v>0.005</v>
      </c>
      <c r="U21" s="3">
        <v>0.007071067811865475</v>
      </c>
      <c r="V21" s="3">
        <v>0.013</v>
      </c>
      <c r="W21" s="3">
        <v>0.01014889156509222</v>
      </c>
      <c r="Y21" s="3">
        <v>0.004</v>
      </c>
      <c r="Z21" s="3">
        <v>0.012</v>
      </c>
      <c r="AA21" s="3">
        <v>0.011</v>
      </c>
      <c r="AB21" s="3">
        <v>0.006</v>
      </c>
      <c r="AD21" s="3">
        <v>0.0035</v>
      </c>
      <c r="AE21" s="3">
        <v>0.003535533905932737</v>
      </c>
      <c r="AG21" s="3">
        <f>AVERAGE(D21,J21:L21,P21,V21,Z21,AD21)</f>
        <v>0.009452380952380952</v>
      </c>
      <c r="AH21" s="3">
        <f>STDEV(D21,J21:L21,P21,V21,Z21,AD21)</f>
        <v>0.004231401884099631</v>
      </c>
      <c r="AI21" s="3">
        <f>AVERAGE(B21,G21,R21,Y21)</f>
        <v>0.00725</v>
      </c>
      <c r="AJ21" s="3">
        <f>STDEV(B21,G21,R21,Y21)</f>
        <v>0.007193747284969082</v>
      </c>
      <c r="AL21" s="3">
        <f>AVERAGE(I21,AA21)</f>
        <v>0.011</v>
      </c>
      <c r="AM21" s="3">
        <f>STDEV(I21,AA21)</f>
        <v>0</v>
      </c>
      <c r="AN21" s="3">
        <f>AVERAGE(O21,T21,AB21)</f>
        <v>0.007333333333333333</v>
      </c>
      <c r="AO21" s="3">
        <f>STDEV(O21,T21,AB21)</f>
        <v>0.00321455025366432</v>
      </c>
    </row>
    <row r="23" spans="1:41" ht="12.75">
      <c r="A23" s="3" t="s">
        <v>16</v>
      </c>
      <c r="B23" s="3">
        <v>100.13550000000001</v>
      </c>
      <c r="C23" s="3">
        <v>0.22132442251139106</v>
      </c>
      <c r="D23" s="3">
        <v>99.8615</v>
      </c>
      <c r="E23" s="3">
        <v>0.26375082938258554</v>
      </c>
      <c r="G23" s="3">
        <v>100.0985</v>
      </c>
      <c r="H23" s="3">
        <v>0.7643824304621967</v>
      </c>
      <c r="I23" s="3">
        <v>99.993</v>
      </c>
      <c r="J23" s="3">
        <v>99.717</v>
      </c>
      <c r="L23" s="3">
        <v>100.20066666666666</v>
      </c>
      <c r="M23" s="3">
        <v>0.37457887465449413</v>
      </c>
      <c r="O23" s="3">
        <v>100.091</v>
      </c>
      <c r="P23" s="3">
        <v>100.38550000000001</v>
      </c>
      <c r="Q23" s="3">
        <v>0.357088924498204</v>
      </c>
      <c r="R23" s="3">
        <v>100.625</v>
      </c>
      <c r="T23" s="3">
        <v>100.493</v>
      </c>
      <c r="U23" s="3">
        <v>0.08061017305525943</v>
      </c>
      <c r="V23" s="3">
        <v>100.52566666666667</v>
      </c>
      <c r="W23" s="3">
        <v>0.20573364657570092</v>
      </c>
      <c r="Y23" s="3">
        <v>100.768</v>
      </c>
      <c r="Z23" s="3">
        <v>100.08</v>
      </c>
      <c r="AA23" s="3">
        <v>100.341</v>
      </c>
      <c r="AB23" s="3">
        <v>100.861</v>
      </c>
      <c r="AD23" s="3">
        <v>100.432</v>
      </c>
      <c r="AE23" s="5" t="s">
        <v>54</v>
      </c>
      <c r="AG23" s="3">
        <f t="shared" si="0"/>
        <v>100.17176190476191</v>
      </c>
      <c r="AH23" s="3">
        <f t="shared" si="1"/>
        <v>0.303035474288488</v>
      </c>
      <c r="AI23" s="3">
        <f t="shared" si="2"/>
        <v>100.40675000000002</v>
      </c>
      <c r="AJ23" s="3">
        <f t="shared" si="3"/>
        <v>0.3399653168544146</v>
      </c>
      <c r="AL23" s="3">
        <f t="shared" si="4"/>
        <v>100.167</v>
      </c>
      <c r="AM23" s="3">
        <f t="shared" si="5"/>
        <v>0.24607315985291783</v>
      </c>
      <c r="AN23" s="3">
        <f t="shared" si="6"/>
        <v>100.48166666666667</v>
      </c>
      <c r="AO23" s="3">
        <f t="shared" si="7"/>
        <v>0.38512508790760897</v>
      </c>
    </row>
    <row r="25" spans="1:41" ht="12.75">
      <c r="A25" s="3" t="s">
        <v>20</v>
      </c>
      <c r="B25" s="3">
        <v>1.863531134474894</v>
      </c>
      <c r="C25" s="3">
        <v>0.01428889925293407</v>
      </c>
      <c r="D25" s="3">
        <v>1.8702820599455185</v>
      </c>
      <c r="E25" s="3">
        <v>0.001965360653749877</v>
      </c>
      <c r="G25" s="3">
        <v>1.8642963983957803</v>
      </c>
      <c r="H25" s="3">
        <v>0.02186756726131592</v>
      </c>
      <c r="I25" s="3">
        <v>1.8509864143534847</v>
      </c>
      <c r="J25" s="3">
        <v>1.8765850647887068</v>
      </c>
      <c r="L25" s="3">
        <v>1.8703618356564686</v>
      </c>
      <c r="M25" s="3">
        <v>0.026161948577289984</v>
      </c>
      <c r="O25" s="3">
        <v>1.8303166466747978</v>
      </c>
      <c r="P25" s="3">
        <v>1.8597669747647307</v>
      </c>
      <c r="Q25" s="3">
        <v>0.0119940877357625</v>
      </c>
      <c r="R25" s="3">
        <v>1.8504669145405375</v>
      </c>
      <c r="T25" s="3">
        <v>1.8420573781412886</v>
      </c>
      <c r="U25" s="3">
        <v>0.003906046040180926</v>
      </c>
      <c r="V25" s="3">
        <v>1.8951103806065277</v>
      </c>
      <c r="W25" s="3">
        <v>0.0024153784593520236</v>
      </c>
      <c r="Y25" s="3">
        <v>1.897271253500919</v>
      </c>
      <c r="Z25" s="3">
        <v>1.850280842460943</v>
      </c>
      <c r="AA25" s="3">
        <v>1.8445890320680547</v>
      </c>
      <c r="AB25" s="3">
        <v>1.8288453426278286</v>
      </c>
      <c r="AD25" s="3">
        <v>1.850714616147966</v>
      </c>
      <c r="AE25" s="3">
        <v>0.004419144275659997</v>
      </c>
      <c r="AG25" s="3">
        <f>AVERAGE(D25,J25:L25,P25,V25,Z25,AD25)</f>
        <v>1.867585967767266</v>
      </c>
      <c r="AH25" s="3">
        <f>STDEV(D25,J25:L25,P25,V25,Z25,AD25)</f>
        <v>0.015805051533305504</v>
      </c>
      <c r="AI25" s="3">
        <f>AVERAGE(B25,G25,R25,Y25)</f>
        <v>1.8688914252280326</v>
      </c>
      <c r="AJ25" s="3">
        <f>STDEV(B25,G25,R25,Y25)</f>
        <v>0.01995598686626356</v>
      </c>
      <c r="AL25" s="3">
        <f>AVERAGE(I25,AA25)</f>
        <v>1.8477877232107698</v>
      </c>
      <c r="AM25" s="3">
        <f>STDEV(I25,AA25)</f>
        <v>0.004523632395870221</v>
      </c>
      <c r="AN25" s="3">
        <f>AVERAGE(O25,T25,AB25)</f>
        <v>1.8337397891479716</v>
      </c>
      <c r="AO25" s="3">
        <f>STDEV(O25,T25,AB25)</f>
        <v>0.007240711214788709</v>
      </c>
    </row>
    <row r="26" spans="1:41" ht="12.75">
      <c r="A26" s="3" t="s">
        <v>23</v>
      </c>
      <c r="B26" s="3">
        <v>0.015580972872573633</v>
      </c>
      <c r="C26" s="3">
        <v>0.00035444311258750347</v>
      </c>
      <c r="D26" s="3">
        <v>0.015164350532234232</v>
      </c>
      <c r="E26" s="3">
        <v>0.00013727737698879526</v>
      </c>
      <c r="G26" s="3">
        <v>0.012991013898485164</v>
      </c>
      <c r="H26" s="3">
        <v>0.002759769765487638</v>
      </c>
      <c r="I26" s="3">
        <v>0.02349684906022716</v>
      </c>
      <c r="J26" s="3">
        <v>0.01136775085048071</v>
      </c>
      <c r="L26" s="3">
        <v>0.013213773791372854</v>
      </c>
      <c r="M26" s="3">
        <v>0.0016059087516241298</v>
      </c>
      <c r="O26" s="3">
        <v>0.02826665498783601</v>
      </c>
      <c r="P26" s="3">
        <v>0.014396297936292234</v>
      </c>
      <c r="Q26" s="3">
        <v>0.0018710989805952537</v>
      </c>
      <c r="R26" s="3">
        <v>0.012882291754281091</v>
      </c>
      <c r="T26" s="3">
        <v>0.0247775889257719</v>
      </c>
      <c r="U26" s="3">
        <v>0.0023541588911104956</v>
      </c>
      <c r="V26" s="3">
        <v>0.010888473412767349</v>
      </c>
      <c r="W26" s="3">
        <v>0.0009645628402841107</v>
      </c>
      <c r="Y26" s="3">
        <v>0.012551799026115543</v>
      </c>
      <c r="Z26" s="3">
        <v>0.012530626533909283</v>
      </c>
      <c r="AA26" s="3">
        <v>0.021412361558519312</v>
      </c>
      <c r="AB26" s="3">
        <v>0.030469211352081815</v>
      </c>
      <c r="AD26" s="3">
        <v>0.015331646032578729</v>
      </c>
      <c r="AE26" s="3">
        <v>0.0009482343412935984</v>
      </c>
      <c r="AG26" s="3">
        <f>AVERAGE(D26,J26:L26,P26,V26,Z26,AD26)</f>
        <v>0.013270417012805057</v>
      </c>
      <c r="AH26" s="3">
        <f>STDEV(D26,J26:L26,P26,V26,Z26,AD26)</f>
        <v>0.0017770551176999063</v>
      </c>
      <c r="AI26" s="3">
        <f>AVERAGE(B26,G26,R26,Y26)</f>
        <v>0.013501519387863857</v>
      </c>
      <c r="AJ26" s="3">
        <f>STDEV(B26,G26,R26,Y26)</f>
        <v>0.001398827399106036</v>
      </c>
      <c r="AL26" s="3">
        <f>AVERAGE(I26,AA26)</f>
        <v>0.022454605309373238</v>
      </c>
      <c r="AM26" s="3">
        <f>STDEV(I26,AA26)</f>
        <v>0.0014739552477562247</v>
      </c>
      <c r="AN26" s="3">
        <f>AVERAGE(O26,T26,AB26)</f>
        <v>0.027837818421896574</v>
      </c>
      <c r="AO26" s="3">
        <f>STDEV(O26,T26,AB26)</f>
        <v>0.0028699419961270185</v>
      </c>
    </row>
    <row r="27" spans="1:41" ht="12.75">
      <c r="A27" s="3" t="s">
        <v>19</v>
      </c>
      <c r="B27" s="3">
        <v>0.12202390657315768</v>
      </c>
      <c r="C27" s="3">
        <v>0.008676053327308923</v>
      </c>
      <c r="D27" s="3">
        <v>0.1226949373115091</v>
      </c>
      <c r="E27" s="3">
        <v>0.004021402993607618</v>
      </c>
      <c r="G27" s="3">
        <v>0.13968208272474109</v>
      </c>
      <c r="H27" s="3">
        <v>0.03562205992438902</v>
      </c>
      <c r="I27" s="3">
        <v>0.13046251980643464</v>
      </c>
      <c r="J27" s="3">
        <v>0.12687393608709296</v>
      </c>
      <c r="L27" s="3">
        <v>0.1343653020056079</v>
      </c>
      <c r="M27" s="3">
        <v>0.048222770425705594</v>
      </c>
      <c r="O27" s="3">
        <v>0.1609616847095426</v>
      </c>
      <c r="P27" s="3">
        <v>0.15942354224947958</v>
      </c>
      <c r="Q27" s="3">
        <v>0.02116663877959159</v>
      </c>
      <c r="R27" s="3">
        <v>0.16147417023611194</v>
      </c>
      <c r="T27" s="3">
        <v>0.15450585948587453</v>
      </c>
      <c r="U27" s="3">
        <v>0.002503379459452365</v>
      </c>
      <c r="V27" s="3">
        <v>0.09634038303804571</v>
      </c>
      <c r="W27" s="3">
        <v>0.0010088836416500744</v>
      </c>
      <c r="Y27" s="3">
        <v>0.09686153006415635</v>
      </c>
      <c r="Z27" s="3">
        <v>0.16312396288666195</v>
      </c>
      <c r="AA27" s="3">
        <v>0.15784494740358243</v>
      </c>
      <c r="AB27" s="3">
        <v>0.15829152590345077</v>
      </c>
      <c r="AD27" s="3">
        <v>0.15594499705346826</v>
      </c>
      <c r="AE27" s="3">
        <v>0.014636033960565398</v>
      </c>
      <c r="AG27" s="3">
        <f>AVERAGE(D27,J27:L27,P27,V27,Z27,AD27)</f>
        <v>0.13696672294740936</v>
      </c>
      <c r="AH27" s="3">
        <f>STDEV(D27,J27:L27,P27,V27,Z27,AD27)</f>
        <v>0.024191940530001035</v>
      </c>
      <c r="AI27" s="3">
        <f>AVERAGE(B27,G27,R27,Y27)</f>
        <v>0.13001042239954178</v>
      </c>
      <c r="AJ27" s="3">
        <f>STDEV(B27,G27,R27,Y27)</f>
        <v>0.027362638392994625</v>
      </c>
      <c r="AL27" s="3">
        <f>AVERAGE(I27,AA27)</f>
        <v>0.14415373360500855</v>
      </c>
      <c r="AM27" s="3">
        <f>STDEV(I27,AA27)</f>
        <v>0.019362300239292633</v>
      </c>
      <c r="AN27" s="3">
        <f>AVERAGE(O27,T27,AB27)</f>
        <v>0.15791969003295594</v>
      </c>
      <c r="AO27" s="3">
        <f>STDEV(O27,T27,AB27)</f>
        <v>0.003243935305393317</v>
      </c>
    </row>
    <row r="28" spans="1:41" ht="12.75">
      <c r="A28" s="3" t="s">
        <v>26</v>
      </c>
      <c r="B28" s="3">
        <v>0.20780122694548142</v>
      </c>
      <c r="C28" s="3">
        <v>0.00591747380074127</v>
      </c>
      <c r="D28" s="3">
        <v>0.18349168644728137</v>
      </c>
      <c r="E28" s="3">
        <v>0.0005238964585022564</v>
      </c>
      <c r="G28" s="3">
        <v>0.16480311857857272</v>
      </c>
      <c r="H28" s="3">
        <v>0.0021075597283022056</v>
      </c>
      <c r="I28" s="3">
        <v>0.28482678891890895</v>
      </c>
      <c r="J28" s="3">
        <v>0.17517519850341878</v>
      </c>
      <c r="L28" s="3">
        <v>0.16148035331379293</v>
      </c>
      <c r="M28" s="3">
        <v>0.020083038385709684</v>
      </c>
      <c r="O28" s="3">
        <v>0.29748059252212805</v>
      </c>
      <c r="P28" s="3">
        <v>0.16075167050807643</v>
      </c>
      <c r="Q28" s="3">
        <v>0.020315940222240255</v>
      </c>
      <c r="R28" s="3">
        <v>0.15494662582401988</v>
      </c>
      <c r="T28" s="3">
        <v>0.26647805099855043</v>
      </c>
      <c r="U28" s="3">
        <v>0.028990357391419787</v>
      </c>
      <c r="V28" s="3">
        <v>0.18134970040719442</v>
      </c>
      <c r="W28" s="3">
        <v>0.004515447874287153</v>
      </c>
      <c r="Y28" s="3">
        <v>0.17314707421238465</v>
      </c>
      <c r="Z28" s="3">
        <v>0.15105942712631976</v>
      </c>
      <c r="AA28" s="3">
        <v>0.22087671465796813</v>
      </c>
      <c r="AB28" s="3">
        <v>0.295214407237647</v>
      </c>
      <c r="AD28" s="3">
        <v>0.16802843701066447</v>
      </c>
      <c r="AE28" s="3">
        <v>0.0050607537994401585</v>
      </c>
      <c r="AG28" s="3">
        <f>AVERAGE(D28,J28:L28,P28,V28,Z28,AD28)</f>
        <v>0.16876235333096398</v>
      </c>
      <c r="AH28" s="3">
        <f>STDEV(D28,J28:L28,P28,V28,Z28,AD28)</f>
        <v>0.011885915590774329</v>
      </c>
      <c r="AI28" s="3">
        <f>AVERAGE(B28,G28,R28,Y28)</f>
        <v>0.17517451139011467</v>
      </c>
      <c r="AJ28" s="3">
        <f>STDEV(B28,G28,R28,Y28)</f>
        <v>0.022988012910839652</v>
      </c>
      <c r="AL28" s="3">
        <f>AVERAGE(I28,AA28)</f>
        <v>0.25285175178843855</v>
      </c>
      <c r="AM28" s="3">
        <f>STDEV(I28,AA28)</f>
        <v>0.04521953116729431</v>
      </c>
      <c r="AN28" s="3">
        <f>AVERAGE(O28,T28,AB28)</f>
        <v>0.28639101691944185</v>
      </c>
      <c r="AO28" s="3">
        <f>STDEV(O28,T28,AB28)</f>
        <v>0.01728231922401719</v>
      </c>
    </row>
    <row r="29" spans="1:41" ht="12.75">
      <c r="A29" s="3" t="s">
        <v>18</v>
      </c>
      <c r="B29" s="3">
        <v>0.8744480001330055</v>
      </c>
      <c r="C29" s="3">
        <v>0.008026465524188545</v>
      </c>
      <c r="D29" s="3">
        <v>0.8843550026489726</v>
      </c>
      <c r="E29" s="3">
        <v>0.0019780576073935943</v>
      </c>
      <c r="G29" s="3">
        <v>0.9005798309354476</v>
      </c>
      <c r="H29" s="3">
        <v>0.020698856923521615</v>
      </c>
      <c r="I29" s="3">
        <v>0.8053544207938261</v>
      </c>
      <c r="J29" s="3">
        <v>0.8982374843120744</v>
      </c>
      <c r="L29" s="3">
        <v>0.9074025812618981</v>
      </c>
      <c r="M29" s="3">
        <v>0.020882514473783517</v>
      </c>
      <c r="O29" s="3">
        <v>0.780729904589703</v>
      </c>
      <c r="P29" s="3">
        <v>0.8875314855123003</v>
      </c>
      <c r="Q29" s="3">
        <v>0.0033631761666218954</v>
      </c>
      <c r="R29" s="3">
        <v>0.8929520597978942</v>
      </c>
      <c r="T29" s="3">
        <v>0.8072397292112715</v>
      </c>
      <c r="U29" s="3">
        <v>0.026835522302243873</v>
      </c>
      <c r="V29" s="3">
        <v>0.9335819612152596</v>
      </c>
      <c r="W29" s="3">
        <v>0.016115250107436238</v>
      </c>
      <c r="Y29" s="3">
        <v>0.9200028840260849</v>
      </c>
      <c r="Z29" s="3">
        <v>0.8994766523524408</v>
      </c>
      <c r="AA29" s="3">
        <v>0.8404172184943572</v>
      </c>
      <c r="AB29" s="3">
        <v>0.7807150570420119</v>
      </c>
      <c r="AD29" s="3">
        <v>0.8908917656305484</v>
      </c>
      <c r="AE29" s="3">
        <v>0.01481108388410485</v>
      </c>
      <c r="AG29" s="3">
        <f aca="true" t="shared" si="8" ref="AG29:AG41">AVERAGE(D29,J29:L29,P29,V29,Z29,AD29)</f>
        <v>0.9002109904190706</v>
      </c>
      <c r="AH29" s="3">
        <f aca="true" t="shared" si="9" ref="AH29:AH41">STDEV(D29,J29:L29,P29,V29,Z29,AD29)</f>
        <v>0.016677353871775283</v>
      </c>
      <c r="AI29" s="3">
        <f aca="true" t="shared" si="10" ref="AI29:AI41">AVERAGE(B29,G29,R29,Y29)</f>
        <v>0.8969956937231081</v>
      </c>
      <c r="AJ29" s="3">
        <f aca="true" t="shared" si="11" ref="AJ29:AJ41">STDEV(B29,G29,R29,Y29)</f>
        <v>0.018858475607787605</v>
      </c>
      <c r="AL29" s="3">
        <f aca="true" t="shared" si="12" ref="AL29:AL41">AVERAGE(I29,AA29)</f>
        <v>0.8228858196440917</v>
      </c>
      <c r="AM29" s="3">
        <f aca="true" t="shared" si="13" ref="AM29:AM41">STDEV(I29,AA29)</f>
        <v>0.024793142021417636</v>
      </c>
      <c r="AN29" s="3">
        <f aca="true" t="shared" si="14" ref="AN29:AN41">AVERAGE(O29,T29,AB29)</f>
        <v>0.7895615636143288</v>
      </c>
      <c r="AO29" s="3">
        <f aca="true" t="shared" si="15" ref="AO29:AO41">STDEV(O29,T29,AB29)</f>
        <v>0.015309742299173885</v>
      </c>
    </row>
    <row r="30" spans="1:41" ht="12.75">
      <c r="A30" s="3" t="s">
        <v>25</v>
      </c>
      <c r="B30" s="3">
        <v>0.005978075441638979</v>
      </c>
      <c r="C30" s="3">
        <v>0.0011065084920048095</v>
      </c>
      <c r="D30" s="3">
        <v>0.005018949084799105</v>
      </c>
      <c r="E30" s="3">
        <v>0.0006681953418872129</v>
      </c>
      <c r="G30" s="3">
        <v>0.005090860117118249</v>
      </c>
      <c r="H30" s="3">
        <v>0.0009772630821060153</v>
      </c>
      <c r="I30" s="3">
        <v>0.005877655560086493</v>
      </c>
      <c r="J30" s="3">
        <v>0.005407438250681201</v>
      </c>
      <c r="L30" s="3">
        <v>0.004780066925681579</v>
      </c>
      <c r="M30" s="3">
        <v>0.0016018309023789663</v>
      </c>
      <c r="O30" s="3">
        <v>0.00862004352017472</v>
      </c>
      <c r="P30" s="3">
        <v>0.0041959146872024575</v>
      </c>
      <c r="Q30" s="3">
        <v>0.00032580168806657883</v>
      </c>
      <c r="R30" s="3">
        <v>0.006025210072833226</v>
      </c>
      <c r="T30" s="3">
        <v>0.008352652882135056</v>
      </c>
      <c r="U30" s="3">
        <v>0.0016957624374941169</v>
      </c>
      <c r="V30" s="3">
        <v>0.0050183952965126575</v>
      </c>
      <c r="W30" s="3">
        <v>0.0009653312901628858</v>
      </c>
      <c r="Y30" s="3">
        <v>0.008421000595859636</v>
      </c>
      <c r="Z30" s="3">
        <v>0.005620733112429315</v>
      </c>
      <c r="AA30" s="3">
        <v>0.006153653340741726</v>
      </c>
      <c r="AB30" s="3">
        <v>0.0069323660290622775</v>
      </c>
      <c r="AD30" s="3">
        <v>0.005442801810621609</v>
      </c>
      <c r="AE30" s="3">
        <v>0.00010201291612346509</v>
      </c>
      <c r="AG30" s="3">
        <f>AVERAGE(D30,J30:L30,P30,V30,Z30,AD30)</f>
        <v>0.005069185595418274</v>
      </c>
      <c r="AH30" s="3">
        <f>STDEV(D30,J30:L30,P30,V30,Z30,AD30)</f>
        <v>0.00048468265293984456</v>
      </c>
      <c r="AI30" s="3">
        <f>AVERAGE(B30,G30,R30,Y30)</f>
        <v>0.006378786556862522</v>
      </c>
      <c r="AJ30" s="3">
        <f>STDEV(B30,G30,R30,Y30)</f>
        <v>0.0014276995976268347</v>
      </c>
      <c r="AL30" s="3">
        <f>AVERAGE(I30,AA30)</f>
        <v>0.006015654450414109</v>
      </c>
      <c r="AM30" s="3">
        <f>STDEV(I30,AA30)</f>
        <v>0.00019515990229375274</v>
      </c>
      <c r="AN30" s="3">
        <f>AVERAGE(O30,T30,AB30)</f>
        <v>0.007968354143790685</v>
      </c>
      <c r="AO30" s="3">
        <f>STDEV(O30,T30,AB30)</f>
        <v>0.0009070986543489656</v>
      </c>
    </row>
    <row r="31" spans="1:41" ht="12.75">
      <c r="A31" s="3" t="s">
        <v>22</v>
      </c>
      <c r="B31" s="3">
        <v>0.886307258091612</v>
      </c>
      <c r="C31" s="3">
        <v>0.01892537566825067</v>
      </c>
      <c r="D31" s="3">
        <v>0.8955032471669454</v>
      </c>
      <c r="E31" s="3">
        <v>0.002901020174406857</v>
      </c>
      <c r="G31" s="3">
        <v>0.8881782761541772</v>
      </c>
      <c r="H31" s="3">
        <v>0.0017979396713327831</v>
      </c>
      <c r="I31" s="3">
        <v>0.872867038258671</v>
      </c>
      <c r="J31" s="3">
        <v>0.879269414615228</v>
      </c>
      <c r="L31" s="3">
        <v>0.883325485367064</v>
      </c>
      <c r="M31" s="3">
        <v>0.004670092804096537</v>
      </c>
      <c r="O31" s="3">
        <v>0.8643917624847477</v>
      </c>
      <c r="P31" s="3">
        <v>0.8884818217869106</v>
      </c>
      <c r="Q31" s="3">
        <v>0.009302254907878008</v>
      </c>
      <c r="R31" s="3">
        <v>0.8949504887975799</v>
      </c>
      <c r="T31" s="3">
        <v>0.8709998123406764</v>
      </c>
      <c r="U31" s="3">
        <v>0.01187019543734587</v>
      </c>
      <c r="V31" s="3">
        <v>0.8606366916070659</v>
      </c>
      <c r="W31" s="3">
        <v>0.010190977813173878</v>
      </c>
      <c r="Y31" s="3">
        <v>0.8726954208739155</v>
      </c>
      <c r="Z31" s="3">
        <v>0.8865917212053237</v>
      </c>
      <c r="AA31" s="3">
        <v>0.8860043410797032</v>
      </c>
      <c r="AB31" s="3">
        <v>0.8729566805243553</v>
      </c>
      <c r="AD31" s="3">
        <v>0.889633608600972</v>
      </c>
      <c r="AE31" s="3">
        <v>0.007707485715451755</v>
      </c>
      <c r="AG31" s="3">
        <f t="shared" si="8"/>
        <v>0.8833488557642157</v>
      </c>
      <c r="AH31" s="3">
        <f t="shared" si="9"/>
        <v>0.011229244943553828</v>
      </c>
      <c r="AI31" s="3">
        <f t="shared" si="10"/>
        <v>0.8855328609793212</v>
      </c>
      <c r="AJ31" s="3">
        <f t="shared" si="11"/>
        <v>0.009328978052605788</v>
      </c>
      <c r="AL31" s="3">
        <f t="shared" si="12"/>
        <v>0.8794356896691871</v>
      </c>
      <c r="AM31" s="3">
        <f t="shared" si="13"/>
        <v>0.009289475911253033</v>
      </c>
      <c r="AN31" s="3">
        <f t="shared" si="14"/>
        <v>0.8694494184499265</v>
      </c>
      <c r="AO31" s="3">
        <f t="shared" si="15"/>
        <v>0.0044880113824114585</v>
      </c>
    </row>
    <row r="32" spans="1:41" ht="12.75">
      <c r="A32" s="3" t="s">
        <v>17</v>
      </c>
      <c r="B32" s="3">
        <v>0.020727457826612818</v>
      </c>
      <c r="C32" s="3">
        <v>0.0010025719743192375</v>
      </c>
      <c r="D32" s="3">
        <v>0.018715110996594356</v>
      </c>
      <c r="E32" s="3">
        <v>0.0019608219701120143</v>
      </c>
      <c r="G32" s="3">
        <v>0.016518546478326825</v>
      </c>
      <c r="H32" s="3">
        <v>0.0031338670505388086</v>
      </c>
      <c r="I32" s="3">
        <v>0.02367116002736927</v>
      </c>
      <c r="J32" s="3">
        <v>0.018709370996816146</v>
      </c>
      <c r="L32" s="3">
        <v>0.015343561605895862</v>
      </c>
      <c r="M32" s="3">
        <v>0.0027091916371876587</v>
      </c>
      <c r="O32" s="3">
        <v>0.026861412448437032</v>
      </c>
      <c r="P32" s="3">
        <v>0.016171846516823737</v>
      </c>
      <c r="Q32" s="3">
        <v>0.0008776304120117775</v>
      </c>
      <c r="R32" s="3">
        <v>0.016958767360557046</v>
      </c>
      <c r="T32" s="3">
        <v>0.024798660272284077</v>
      </c>
      <c r="U32" s="3">
        <v>0.003555746727533966</v>
      </c>
      <c r="V32" s="3">
        <v>0.014402619729440756</v>
      </c>
      <c r="W32" s="3">
        <v>0.001058802367599693</v>
      </c>
      <c r="Y32" s="3">
        <v>0.016884394659012723</v>
      </c>
      <c r="Z32" s="3">
        <v>0.01859252793666531</v>
      </c>
      <c r="AA32" s="3">
        <v>0.021200456808649588</v>
      </c>
      <c r="AB32" s="3">
        <v>0.024660888745413456</v>
      </c>
      <c r="AD32" s="3">
        <v>0.016942103125215373</v>
      </c>
      <c r="AE32" s="3">
        <v>0.0007206431885955334</v>
      </c>
      <c r="AG32" s="3">
        <f>AVERAGE(D32,J32:L32,P32,V32,Z32,AD32)</f>
        <v>0.016982448701064502</v>
      </c>
      <c r="AH32" s="3">
        <f>STDEV(D32,J32:L32,P32,V32,Z32,AD32)</f>
        <v>0.0017595883273725241</v>
      </c>
      <c r="AI32" s="3">
        <f>AVERAGE(B32,G32,R32,Y32)</f>
        <v>0.01777229158112735</v>
      </c>
      <c r="AJ32" s="3">
        <f>STDEV(B32,G32,R32,Y32)</f>
        <v>0.0019794836804082794</v>
      </c>
      <c r="AL32" s="3">
        <f>AVERAGE(I32,AA32)</f>
        <v>0.022435808418009427</v>
      </c>
      <c r="AM32" s="3">
        <f>STDEV(I32,AA32)</f>
        <v>0.001747051000256117</v>
      </c>
      <c r="AN32" s="3">
        <f>AVERAGE(O32,T32,AB32)</f>
        <v>0.02544032048871152</v>
      </c>
      <c r="AO32" s="3">
        <f>STDEV(O32,T32,AB32)</f>
        <v>0.001232628093506486</v>
      </c>
    </row>
    <row r="33" spans="1:41" ht="12.75">
      <c r="A33" s="3" t="s">
        <v>21</v>
      </c>
      <c r="B33" s="3">
        <v>0.0008186047960600854</v>
      </c>
      <c r="C33" s="3">
        <v>9.737487529308194E-05</v>
      </c>
      <c r="D33" s="3">
        <v>0.00035107337982118127</v>
      </c>
      <c r="E33" s="3">
        <v>3.218416021625925E-05</v>
      </c>
      <c r="G33" s="3">
        <v>0.0003012215871856471</v>
      </c>
      <c r="H33" s="3">
        <v>0.0004259916538774919</v>
      </c>
      <c r="I33" s="3">
        <v>0.0005207484812994177</v>
      </c>
      <c r="J33" s="3">
        <v>0.00028084479036658174</v>
      </c>
      <c r="L33" s="3">
        <v>0.0004030813650349405</v>
      </c>
      <c r="M33" s="3">
        <v>0.00042033978016193233</v>
      </c>
      <c r="O33" s="3">
        <v>0.0005212239727575692</v>
      </c>
      <c r="P33" s="3">
        <v>0.0007198971999139279</v>
      </c>
      <c r="Q33" s="3">
        <v>9.504994617949129E-05</v>
      </c>
      <c r="R33" s="3">
        <v>4.630084567703378E-05</v>
      </c>
      <c r="T33" s="3">
        <v>0.00023584429093084184</v>
      </c>
      <c r="U33" s="3">
        <v>0.0003335341948426625</v>
      </c>
      <c r="V33" s="3">
        <v>0.0006025002693400112</v>
      </c>
      <c r="W33" s="3">
        <v>0.00046990338639000417</v>
      </c>
      <c r="Y33" s="3">
        <v>0.00018515946952936253</v>
      </c>
      <c r="Z33" s="3">
        <v>0.0005581817380868835</v>
      </c>
      <c r="AA33" s="3">
        <v>0.0005149123677031958</v>
      </c>
      <c r="AB33" s="3">
        <v>0.00028219711053892364</v>
      </c>
      <c r="AD33" s="3">
        <v>0.00016266978319005087</v>
      </c>
      <c r="AE33" s="3">
        <v>0.00016442391967235438</v>
      </c>
      <c r="AG33" s="3">
        <f>AVERAGE(D33,J33:L33,P33,V33,Z33,AD33)</f>
        <v>0.0004397497893933682</v>
      </c>
      <c r="AH33" s="3">
        <f>STDEV(D33,J33:L33,P33,V33,Z33,AD33)</f>
        <v>0.00019588628688113014</v>
      </c>
      <c r="AI33" s="3">
        <f>AVERAGE(B33,G33,R33,Y33)</f>
        <v>0.0003378216746130322</v>
      </c>
      <c r="AJ33" s="3">
        <f>STDEV(B33,G33,R33,Y33)</f>
        <v>0.00033703714871044716</v>
      </c>
      <c r="AL33" s="3">
        <f>AVERAGE(I33,AA33)</f>
        <v>0.0005178304245013067</v>
      </c>
      <c r="AM33" s="3">
        <f>STDEV(I33,AA33)</f>
        <v>4.126755499663511E-06</v>
      </c>
      <c r="AN33" s="3">
        <f>AVERAGE(O33,T33,AB33)</f>
        <v>0.00034642179140911155</v>
      </c>
      <c r="AO33" s="3">
        <f>STDEV(O33,T33,AB33)</f>
        <v>0.00015314698144116044</v>
      </c>
    </row>
    <row r="35" spans="1:41" ht="12.75">
      <c r="A35" s="3" t="s">
        <v>27</v>
      </c>
      <c r="B35" s="3">
        <v>4</v>
      </c>
      <c r="C35" s="3">
        <v>0</v>
      </c>
      <c r="D35" s="3">
        <v>4</v>
      </c>
      <c r="E35" s="3">
        <v>0</v>
      </c>
      <c r="G35" s="3">
        <v>4</v>
      </c>
      <c r="H35" s="3">
        <v>6.280369834735101E-16</v>
      </c>
      <c r="I35" s="3">
        <v>4</v>
      </c>
      <c r="J35" s="3">
        <v>4</v>
      </c>
      <c r="L35" s="3">
        <v>4</v>
      </c>
      <c r="M35" s="3">
        <v>3.1401849173675503E-16</v>
      </c>
      <c r="O35" s="3">
        <v>4</v>
      </c>
      <c r="P35" s="3">
        <v>4</v>
      </c>
      <c r="Q35" s="3">
        <v>0</v>
      </c>
      <c r="R35" s="3">
        <v>4</v>
      </c>
      <c r="T35" s="3">
        <v>4</v>
      </c>
      <c r="U35" s="3">
        <v>8.881784197001252E-16</v>
      </c>
      <c r="V35" s="3">
        <v>4</v>
      </c>
      <c r="W35" s="3">
        <v>3.1401849173675503E-16</v>
      </c>
      <c r="Y35" s="3">
        <v>4</v>
      </c>
      <c r="Z35" s="3">
        <v>4</v>
      </c>
      <c r="AA35" s="3">
        <v>4</v>
      </c>
      <c r="AB35" s="3">
        <v>4</v>
      </c>
      <c r="AD35" s="3">
        <v>4</v>
      </c>
      <c r="AE35" s="3">
        <v>4.440892098500626E-16</v>
      </c>
      <c r="AG35" s="3">
        <f t="shared" si="8"/>
        <v>4</v>
      </c>
      <c r="AH35" s="3">
        <f t="shared" si="9"/>
        <v>0</v>
      </c>
      <c r="AI35" s="3">
        <f t="shared" si="10"/>
        <v>4</v>
      </c>
      <c r="AJ35" s="3">
        <f t="shared" si="11"/>
        <v>0</v>
      </c>
      <c r="AL35" s="3">
        <f t="shared" si="12"/>
        <v>4</v>
      </c>
      <c r="AM35" s="3">
        <f t="shared" si="13"/>
        <v>0</v>
      </c>
      <c r="AN35" s="3">
        <f t="shared" si="14"/>
        <v>4</v>
      </c>
      <c r="AO35" s="3">
        <f t="shared" si="15"/>
        <v>0</v>
      </c>
    </row>
    <row r="37" spans="1:41" ht="12.75">
      <c r="A37" s="3" t="s">
        <v>28</v>
      </c>
      <c r="B37" s="3">
        <v>80.80106256277583</v>
      </c>
      <c r="C37" s="3">
        <v>0.29941214393204796</v>
      </c>
      <c r="D37" s="3">
        <v>82.81661448506291</v>
      </c>
      <c r="E37" s="3">
        <v>0.07246083006350056</v>
      </c>
      <c r="G37" s="3">
        <v>84.527009132272</v>
      </c>
      <c r="H37" s="3">
        <v>0.46783078777217585</v>
      </c>
      <c r="I37" s="3">
        <v>73.87344540693732</v>
      </c>
      <c r="J37" s="3">
        <v>83.680535798781</v>
      </c>
      <c r="L37" s="3">
        <v>84.90871864392341</v>
      </c>
      <c r="M37" s="3">
        <v>1.6091881728442379</v>
      </c>
      <c r="O37" s="3">
        <v>72.40978516542178</v>
      </c>
      <c r="P37" s="3">
        <v>84.68322424568406</v>
      </c>
      <c r="Q37" s="3">
        <v>1.5920377016939058</v>
      </c>
      <c r="R37" s="3">
        <v>85.21358715780227</v>
      </c>
      <c r="T37" s="3">
        <v>75.1844011306838</v>
      </c>
      <c r="U37" s="3">
        <v>2.6501956737494528</v>
      </c>
      <c r="V37" s="3">
        <v>83.73062178025515</v>
      </c>
      <c r="W37" s="3">
        <v>0.5645288941383912</v>
      </c>
      <c r="Y37" s="3">
        <v>84.16072077691898</v>
      </c>
      <c r="Z37" s="3">
        <v>85.62072925650776</v>
      </c>
      <c r="AA37" s="3">
        <v>79.18797914900865</v>
      </c>
      <c r="AB37" s="3">
        <v>72.56191813323983</v>
      </c>
      <c r="AD37" s="3">
        <v>84.13378693235705</v>
      </c>
      <c r="AE37" s="3">
        <v>0.18016897660032175</v>
      </c>
      <c r="AG37" s="3">
        <f t="shared" si="8"/>
        <v>84.22489016322447</v>
      </c>
      <c r="AH37" s="3">
        <f t="shared" si="9"/>
        <v>0.9272020086772477</v>
      </c>
      <c r="AI37" s="3">
        <f t="shared" si="10"/>
        <v>83.67559490744226</v>
      </c>
      <c r="AJ37" s="3">
        <f t="shared" si="11"/>
        <v>1.965418501166569</v>
      </c>
      <c r="AL37" s="3">
        <f>AVERAGE(I37,AA37)</f>
        <v>76.53071227797298</v>
      </c>
      <c r="AM37" s="3">
        <f t="shared" si="13"/>
        <v>3.7579428478638177</v>
      </c>
      <c r="AN37" s="3">
        <f t="shared" si="14"/>
        <v>73.38536814311514</v>
      </c>
      <c r="AO37" s="3">
        <f t="shared" si="15"/>
        <v>1.5598640574558227</v>
      </c>
    </row>
    <row r="38" spans="1:41" ht="12.75">
      <c r="A38" s="3" t="s">
        <v>29</v>
      </c>
      <c r="B38" s="3">
        <v>45.02213459747333</v>
      </c>
      <c r="C38" s="3">
        <v>0.8474548136440703</v>
      </c>
      <c r="D38" s="3">
        <v>45.61094305492349</v>
      </c>
      <c r="E38" s="3">
        <v>0.11414644362683088</v>
      </c>
      <c r="G38" s="3">
        <v>45.466569400009774</v>
      </c>
      <c r="H38" s="3">
        <v>0.3824987290161329</v>
      </c>
      <c r="I38" s="3">
        <v>44.46487951382157</v>
      </c>
      <c r="J38" s="3">
        <v>45.02880503550187</v>
      </c>
      <c r="L38" s="3">
        <v>45.25387073460857</v>
      </c>
      <c r="M38" s="3">
        <v>0.6502992896761108</v>
      </c>
      <c r="O38" s="3">
        <v>44.49658998462487</v>
      </c>
      <c r="P38" s="3">
        <v>45.87757618921812</v>
      </c>
      <c r="Q38" s="3">
        <v>0.8208538810646782</v>
      </c>
      <c r="R38" s="3">
        <v>46.06381702609433</v>
      </c>
      <c r="T38" s="3">
        <v>44.787018647055646</v>
      </c>
      <c r="U38" s="3">
        <v>0.3866358393314768</v>
      </c>
      <c r="V38" s="3">
        <v>43.564321702161514</v>
      </c>
      <c r="W38" s="3">
        <v>0.5527173414906092</v>
      </c>
      <c r="Y38" s="3">
        <v>44.39288207234047</v>
      </c>
      <c r="Z38" s="3">
        <v>45.76836494175705</v>
      </c>
      <c r="AA38" s="3">
        <v>45.49915915830222</v>
      </c>
      <c r="AB38" s="3">
        <v>44.792595137061866</v>
      </c>
      <c r="AD38" s="3">
        <v>45.658220865206566</v>
      </c>
      <c r="AE38" s="3">
        <v>0.6805823030061087</v>
      </c>
      <c r="AG38" s="3">
        <f t="shared" si="8"/>
        <v>45.251728931911025</v>
      </c>
      <c r="AH38" s="3">
        <f t="shared" si="9"/>
        <v>0.8010317143196815</v>
      </c>
      <c r="AI38" s="3">
        <f t="shared" si="10"/>
        <v>45.23635077397947</v>
      </c>
      <c r="AJ38" s="3">
        <f t="shared" si="11"/>
        <v>0.705934141188395</v>
      </c>
      <c r="AL38" s="3">
        <f t="shared" si="12"/>
        <v>44.982019336061896</v>
      </c>
      <c r="AM38" s="3">
        <f t="shared" si="13"/>
        <v>0.731346150255786</v>
      </c>
      <c r="AN38" s="3">
        <f t="shared" si="14"/>
        <v>44.692067922914134</v>
      </c>
      <c r="AO38" s="3">
        <f t="shared" si="15"/>
        <v>0.1693118205517903</v>
      </c>
    </row>
    <row r="39" spans="1:41" ht="12.75">
      <c r="A39" s="3" t="s">
        <v>30</v>
      </c>
      <c r="B39" s="3">
        <v>44.42143072826107</v>
      </c>
      <c r="C39" s="3">
        <v>0.5201420886752338</v>
      </c>
      <c r="D39" s="3">
        <v>45.043216967995626</v>
      </c>
      <c r="E39" s="3">
        <v>0.1339429822929445</v>
      </c>
      <c r="G39" s="3">
        <v>46.09637258680355</v>
      </c>
      <c r="H39" s="3">
        <v>0.5784389135819609</v>
      </c>
      <c r="I39" s="3">
        <v>41.02570691403389</v>
      </c>
      <c r="J39" s="3">
        <v>46.00019048128456</v>
      </c>
      <c r="L39" s="3">
        <v>46.4793181624974</v>
      </c>
      <c r="M39" s="3">
        <v>0.634577978548799</v>
      </c>
      <c r="O39" s="3">
        <v>40.189899951616326</v>
      </c>
      <c r="P39" s="3">
        <v>45.82607937125274</v>
      </c>
      <c r="Q39" s="3">
        <v>0.16652385930689845</v>
      </c>
      <c r="R39" s="3">
        <v>45.96095628806082</v>
      </c>
      <c r="T39" s="3">
        <v>41.50642607346377</v>
      </c>
      <c r="U39" s="3">
        <v>1.1725622028056792</v>
      </c>
      <c r="V39" s="3">
        <v>47.255906273379594</v>
      </c>
      <c r="W39" s="3">
        <v>0.7723506923589191</v>
      </c>
      <c r="Y39" s="3">
        <v>46.7993512511896</v>
      </c>
      <c r="Z39" s="3">
        <v>46.43352142459555</v>
      </c>
      <c r="AA39" s="3">
        <v>43.15811448175803</v>
      </c>
      <c r="AB39" s="3">
        <v>40.05955192013143</v>
      </c>
      <c r="AD39" s="3">
        <v>45.71918357343404</v>
      </c>
      <c r="AE39" s="3">
        <v>0.47469263737724215</v>
      </c>
      <c r="AG39" s="3">
        <f t="shared" si="8"/>
        <v>46.10820232206278</v>
      </c>
      <c r="AH39" s="3">
        <f t="shared" si="9"/>
        <v>0.6997110300747114</v>
      </c>
      <c r="AI39" s="3">
        <f t="shared" si="10"/>
        <v>45.81952771357876</v>
      </c>
      <c r="AJ39" s="3">
        <f t="shared" si="11"/>
        <v>1.0018939515939167</v>
      </c>
      <c r="AL39" s="3">
        <f t="shared" si="12"/>
        <v>42.091910697895955</v>
      </c>
      <c r="AM39" s="3">
        <f t="shared" si="13"/>
        <v>1.5078398513915479</v>
      </c>
      <c r="AN39" s="3">
        <f t="shared" si="14"/>
        <v>40.58529264840384</v>
      </c>
      <c r="AO39" s="3">
        <f t="shared" si="15"/>
        <v>0.8003828723805926</v>
      </c>
    </row>
    <row r="40" spans="1:41" ht="12.75">
      <c r="A40" s="3" t="s">
        <v>31</v>
      </c>
      <c r="B40" s="3">
        <v>10.556434674265594</v>
      </c>
      <c r="C40" s="3">
        <v>0.32731272496903757</v>
      </c>
      <c r="D40" s="3">
        <v>9.345839977080885</v>
      </c>
      <c r="E40" s="3">
        <v>0.0197965386661224</v>
      </c>
      <c r="G40" s="3">
        <v>8.437058013186684</v>
      </c>
      <c r="H40" s="3">
        <v>0.19594018456581613</v>
      </c>
      <c r="I40" s="3">
        <v>14.509413572144549</v>
      </c>
      <c r="J40" s="3">
        <v>8.971004483213571</v>
      </c>
      <c r="L40" s="3">
        <v>8.266811102894037</v>
      </c>
      <c r="M40" s="3">
        <v>0.9570551439870348</v>
      </c>
      <c r="O40" s="3">
        <v>15.313510063758805</v>
      </c>
      <c r="P40" s="3">
        <v>8.296344439529145</v>
      </c>
      <c r="Q40" s="3">
        <v>0.9873777403716886</v>
      </c>
      <c r="R40" s="3">
        <v>7.975226685844852</v>
      </c>
      <c r="T40" s="3">
        <v>13.706555279480586</v>
      </c>
      <c r="U40" s="3">
        <v>1.5591980421370526</v>
      </c>
      <c r="V40" s="3">
        <v>9.1797720244589</v>
      </c>
      <c r="W40" s="3">
        <v>0.23723308342561408</v>
      </c>
      <c r="Y40" s="3">
        <v>8.807766676469933</v>
      </c>
      <c r="Z40" s="3">
        <v>7.798113633647408</v>
      </c>
      <c r="AA40" s="3">
        <v>11.342726359939748</v>
      </c>
      <c r="AB40" s="3">
        <v>15.147852942806706</v>
      </c>
      <c r="AD40" s="3">
        <v>8.622595561359393</v>
      </c>
      <c r="AE40" s="3">
        <v>0.2058896656292355</v>
      </c>
      <c r="AG40" s="3">
        <f t="shared" si="8"/>
        <v>8.640068746026191</v>
      </c>
      <c r="AH40" s="3">
        <f t="shared" si="9"/>
        <v>0.5576098564348614</v>
      </c>
      <c r="AI40" s="3">
        <f t="shared" si="10"/>
        <v>8.944121512441766</v>
      </c>
      <c r="AJ40" s="3">
        <f t="shared" si="11"/>
        <v>1.1275366882968432</v>
      </c>
      <c r="AL40" s="3">
        <f t="shared" si="12"/>
        <v>12.92606996604215</v>
      </c>
      <c r="AM40" s="3">
        <f t="shared" si="13"/>
        <v>2.2391860016467238</v>
      </c>
      <c r="AN40" s="3">
        <f t="shared" si="14"/>
        <v>14.722639428682031</v>
      </c>
      <c r="AO40" s="3">
        <f t="shared" si="15"/>
        <v>0.8838443410037853</v>
      </c>
    </row>
    <row r="41" spans="1:41" ht="12.75">
      <c r="A41" s="3" t="s">
        <v>27</v>
      </c>
      <c r="B41" s="3">
        <v>100</v>
      </c>
      <c r="C41" s="3">
        <v>0</v>
      </c>
      <c r="D41" s="3">
        <v>100</v>
      </c>
      <c r="E41" s="3">
        <v>0</v>
      </c>
      <c r="G41" s="3">
        <v>100</v>
      </c>
      <c r="H41" s="3">
        <v>1.4210854715202004E-14</v>
      </c>
      <c r="I41" s="3">
        <v>100</v>
      </c>
      <c r="J41" s="3">
        <v>100</v>
      </c>
      <c r="L41" s="3">
        <v>100</v>
      </c>
      <c r="M41" s="3">
        <v>0</v>
      </c>
      <c r="O41" s="3">
        <v>100</v>
      </c>
      <c r="P41" s="3">
        <v>100</v>
      </c>
      <c r="Q41" s="3">
        <v>1.4210854715202004E-14</v>
      </c>
      <c r="R41" s="3">
        <v>100</v>
      </c>
      <c r="T41" s="3">
        <v>100</v>
      </c>
      <c r="U41" s="3">
        <v>0</v>
      </c>
      <c r="V41" s="3">
        <v>100</v>
      </c>
      <c r="W41" s="3">
        <v>1.4210854715202004E-14</v>
      </c>
      <c r="Y41" s="3">
        <v>100</v>
      </c>
      <c r="Z41" s="3">
        <v>100</v>
      </c>
      <c r="AA41" s="3">
        <v>100</v>
      </c>
      <c r="AB41" s="3">
        <v>100</v>
      </c>
      <c r="AD41" s="3">
        <v>100</v>
      </c>
      <c r="AE41" s="3">
        <v>1.4210854715202004E-14</v>
      </c>
      <c r="AG41" s="3">
        <f t="shared" si="8"/>
        <v>100</v>
      </c>
      <c r="AH41" s="3">
        <f t="shared" si="9"/>
        <v>0</v>
      </c>
      <c r="AI41" s="3">
        <f t="shared" si="10"/>
        <v>100</v>
      </c>
      <c r="AJ41" s="3">
        <f t="shared" si="11"/>
        <v>0</v>
      </c>
      <c r="AL41" s="3">
        <f t="shared" si="12"/>
        <v>100</v>
      </c>
      <c r="AM41" s="3">
        <f t="shared" si="13"/>
        <v>0</v>
      </c>
      <c r="AN41" s="3">
        <f t="shared" si="14"/>
        <v>100</v>
      </c>
      <c r="AO41" s="3">
        <f t="shared" si="15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Z41"/>
  <sheetViews>
    <sheetView zoomScale="70" zoomScaleNormal="70" workbookViewId="0" topLeftCell="A1">
      <selection activeCell="A2" sqref="A2"/>
    </sheetView>
  </sheetViews>
  <sheetFormatPr defaultColWidth="11.421875" defaultRowHeight="12.75"/>
  <cols>
    <col min="1" max="16384" width="7.140625" style="3" customWidth="1"/>
  </cols>
  <sheetData>
    <row r="2" ht="15">
      <c r="A2" s="18" t="s">
        <v>93</v>
      </c>
    </row>
    <row r="5" ht="12.75">
      <c r="A5" s="5" t="s">
        <v>80</v>
      </c>
    </row>
    <row r="6" spans="1:23" ht="12.75">
      <c r="A6" s="3" t="str">
        <f>'[1]YKDT85-R7'!$A6</f>
        <v>YKDT85-R7</v>
      </c>
      <c r="W6" s="3" t="s">
        <v>62</v>
      </c>
    </row>
    <row r="8" spans="2:23" ht="12.75">
      <c r="B8" s="3" t="s">
        <v>59</v>
      </c>
      <c r="G8" s="3" t="s">
        <v>59</v>
      </c>
      <c r="M8" s="3" t="s">
        <v>59</v>
      </c>
      <c r="R8" s="3" t="s">
        <v>59</v>
      </c>
      <c r="W8" s="3" t="s">
        <v>59</v>
      </c>
    </row>
    <row r="9" spans="2:23" ht="12.75">
      <c r="B9" s="3" t="str">
        <f>'[1]YKDT85-R7'!$B8</f>
        <v>cpx</v>
      </c>
      <c r="G9" s="3" t="str">
        <f>'[1]YKDT85-R7'!$F8</f>
        <v>cpx</v>
      </c>
      <c r="K9" s="3" t="str">
        <f>'[1]YKDT85-R7'!$I8</f>
        <v>cpx</v>
      </c>
      <c r="M9" s="3" t="str">
        <f>'[1]YKDT85-R7'!$J8</f>
        <v>small cpx</v>
      </c>
      <c r="R9" s="3" t="str">
        <f>'[1]YKDT85-R7'!$N8</f>
        <v>cpx</v>
      </c>
      <c r="W9" s="3" t="s">
        <v>37</v>
      </c>
    </row>
    <row r="10" spans="1:26" ht="12.75">
      <c r="A10" s="5" t="s">
        <v>55</v>
      </c>
      <c r="B10" s="3" t="s">
        <v>4</v>
      </c>
      <c r="C10" s="5" t="s">
        <v>54</v>
      </c>
      <c r="D10" s="3" t="s">
        <v>4</v>
      </c>
      <c r="E10" s="5" t="s">
        <v>54</v>
      </c>
      <c r="G10" s="3" t="s">
        <v>4</v>
      </c>
      <c r="H10" s="5" t="s">
        <v>54</v>
      </c>
      <c r="I10" s="3" t="s">
        <v>32</v>
      </c>
      <c r="K10" s="3" t="s">
        <v>32</v>
      </c>
      <c r="M10" s="3" t="s">
        <v>4</v>
      </c>
      <c r="N10" s="5" t="s">
        <v>54</v>
      </c>
      <c r="O10" s="3" t="s">
        <v>4</v>
      </c>
      <c r="P10" s="5" t="s">
        <v>54</v>
      </c>
      <c r="R10" s="3" t="s">
        <v>4</v>
      </c>
      <c r="S10" s="5" t="s">
        <v>54</v>
      </c>
      <c r="T10" s="3" t="s">
        <v>4</v>
      </c>
      <c r="U10" s="5" t="s">
        <v>54</v>
      </c>
      <c r="W10" s="3" t="s">
        <v>3</v>
      </c>
      <c r="X10" s="5" t="s">
        <v>54</v>
      </c>
      <c r="Y10" s="3" t="s">
        <v>0</v>
      </c>
      <c r="Z10" s="5" t="s">
        <v>54</v>
      </c>
    </row>
    <row r="11" spans="2:25" ht="12.75">
      <c r="B11" s="3" t="s">
        <v>36</v>
      </c>
      <c r="D11" s="3" t="s">
        <v>35</v>
      </c>
      <c r="G11" s="3" t="str">
        <f>'[1]YKDT85-R7'!F9</f>
        <v>rim</v>
      </c>
      <c r="I11" s="3" t="str">
        <f>'[1]YKDT85-R7'!G9</f>
        <v>core</v>
      </c>
      <c r="M11" s="3" t="str">
        <f>'[1]YKDT85-R7'!$J9</f>
        <v>core</v>
      </c>
      <c r="O11" s="3" t="s">
        <v>36</v>
      </c>
      <c r="R11" s="3" t="str">
        <f>'[1]YKDT85-R7'!$N9</f>
        <v>rim</v>
      </c>
      <c r="T11" s="3" t="s">
        <v>35</v>
      </c>
      <c r="W11" s="3" t="s">
        <v>36</v>
      </c>
      <c r="Y11" s="3" t="s">
        <v>35</v>
      </c>
    </row>
    <row r="13" spans="1:26" ht="12.75">
      <c r="A13" s="3" t="str">
        <f>'[1]YKDT85-R7'!$A15</f>
        <v>SiO2</v>
      </c>
      <c r="B13" s="3">
        <f>AVERAGE('[1]YKDT85-R7'!$B15,'[1]YKDT85-R7'!$E15)</f>
        <v>50.9375</v>
      </c>
      <c r="C13" s="3">
        <f>STDEV('[1]YKDT85-R7'!$B15,'[1]YKDT85-R7'!$E15)</f>
        <v>0.11384419177103512</v>
      </c>
      <c r="D13" s="3">
        <f>AVERAGE('[1]YKDT85-R7'!$C15:$D15)</f>
        <v>51.632</v>
      </c>
      <c r="E13" s="3">
        <f>STDEV('[1]YKDT85-R7'!$C15:$D15)</f>
        <v>0.19374725804511467</v>
      </c>
      <c r="G13" s="3">
        <f>AVERAGE('[1]YKDT85-R7'!$F15,'[1]YKDT85-R7'!$H15)</f>
        <v>51.1415</v>
      </c>
      <c r="H13" s="3">
        <f>STDEV('[1]YKDT85-R7'!$F15,'[1]YKDT85-R7'!$H15)</f>
        <v>0.11525840533340492</v>
      </c>
      <c r="I13" s="3">
        <f>'[1]YKDT85-R7'!G15</f>
        <v>53.255</v>
      </c>
      <c r="K13" s="3">
        <f>('[1]YKDT85-R7'!$I15)</f>
        <v>52.864</v>
      </c>
      <c r="M13" s="3">
        <f>AVERAGE('[1]YKDT85-R7'!$J15:$K15)</f>
        <v>51.1225</v>
      </c>
      <c r="N13" s="3">
        <f>STDEV('[1]YKDT85-R7'!$J15:$K15)</f>
        <v>0.03323401871577067</v>
      </c>
      <c r="O13" s="3">
        <f>AVERAGE('[1]YKDT85-R7'!$L15:$M15)</f>
        <v>52.1315</v>
      </c>
      <c r="P13" s="3">
        <f>STDEV('[1]YKDT85-R7'!$L15:$M15)</f>
        <v>1.6199816356979644</v>
      </c>
      <c r="R13" s="3">
        <f>AVERAGE('[1]YKDT85-R7'!$N15:$N15,'[1]YKDT85-R7'!$Q15)</f>
        <v>51.513000000000005</v>
      </c>
      <c r="S13" s="3">
        <f>STDEV('[1]YKDT85-R7'!$N15:$N15,'[1]YKDT85-R7'!$Q15)</f>
        <v>0.26445793616136504</v>
      </c>
      <c r="T13" s="3">
        <f>AVERAGE('[1]YKDT85-R7'!$O15:$P15)</f>
        <v>52.788</v>
      </c>
      <c r="U13" s="3">
        <f>STDEV('[1]YKDT85-R7'!$O15:$P15)</f>
        <v>0.19233304448273983</v>
      </c>
      <c r="W13" s="3">
        <f aca="true" t="shared" si="0" ref="W13:W21">AVERAGE(B13,G13,O13,R13)</f>
        <v>51.43087500000001</v>
      </c>
      <c r="X13" s="3">
        <f aca="true" t="shared" si="1" ref="X13:X21">STDEV(B13,G13,O13,R13)</f>
        <v>0.5243334459093225</v>
      </c>
      <c r="Y13" s="3">
        <f aca="true" t="shared" si="2" ref="Y13:Y21">AVERAGE(D13,I13,K13,M13,T13)</f>
        <v>52.3323</v>
      </c>
      <c r="Z13" s="3">
        <f aca="true" t="shared" si="3" ref="Z13:Z21">STDEV(D13,I13,K13,M13,T13)</f>
        <v>0.90771399680716</v>
      </c>
    </row>
    <row r="14" spans="1:26" ht="12.75">
      <c r="A14" s="3" t="str">
        <f>'[1]YKDT85-R7'!$A18</f>
        <v>TiO2</v>
      </c>
      <c r="B14" s="3">
        <f>AVERAGE('[1]YKDT85-R7'!$B18,'[1]YKDT85-R7'!$E18)</f>
        <v>0.623</v>
      </c>
      <c r="C14" s="3">
        <f>STDEV('[1]YKDT85-R7'!$B18,'[1]YKDT85-R7'!$E18)</f>
        <v>0.08202438661763925</v>
      </c>
      <c r="D14" s="3">
        <f>AVERAGE('[1]YKDT85-R7'!$C18:$D18)</f>
        <v>0.4945</v>
      </c>
      <c r="E14" s="3">
        <f>STDEV('[1]YKDT85-R7'!$C18:$D18)</f>
        <v>0.021920310216782993</v>
      </c>
      <c r="G14" s="3">
        <f>AVERAGE('[1]YKDT85-R7'!$F18,'[1]YKDT85-R7'!$H18)</f>
        <v>0.569</v>
      </c>
      <c r="H14" s="3">
        <f>STDEV('[1]YKDT85-R7'!$F18,'[1]YKDT85-R7'!$H18)</f>
        <v>0.16970562748477155</v>
      </c>
      <c r="I14" s="3">
        <f>'[1]YKDT85-R7'!G18</f>
        <v>0.364</v>
      </c>
      <c r="K14" s="3">
        <f>('[1]YKDT85-R7'!$I18)</f>
        <v>0.395</v>
      </c>
      <c r="M14" s="3">
        <f>AVERAGE('[1]YKDT85-R7'!$J18:$K18)</f>
        <v>0.5055000000000001</v>
      </c>
      <c r="N14" s="3">
        <f>STDEV('[1]YKDT85-R7'!$J18:$K18)</f>
        <v>0.0021213203435596446</v>
      </c>
      <c r="O14" s="3">
        <f>AVERAGE('[1]YKDT85-R7'!$L18:$M18)</f>
        <v>0.5329999999999999</v>
      </c>
      <c r="P14" s="3">
        <f>STDEV('[1]YKDT85-R7'!$L18:$M18)</f>
        <v>0.24183051916579956</v>
      </c>
      <c r="R14" s="3">
        <f>AVERAGE('[1]YKDT85-R7'!$N18:$N18,'[1]YKDT85-R7'!$Q18)</f>
        <v>0.515</v>
      </c>
      <c r="S14" s="3">
        <f>STDEV('[1]YKDT85-R7'!$N18:$N18,'[1]YKDT85-R7'!$Q18)</f>
        <v>0.007071067811865481</v>
      </c>
      <c r="T14" s="3">
        <f>AVERAGE('[1]YKDT85-R7'!$O18:$P18)</f>
        <v>0.3165</v>
      </c>
      <c r="U14" s="3">
        <f>STDEV('[1]YKDT85-R7'!$O18:$P18)</f>
        <v>0.024748737341528923</v>
      </c>
      <c r="W14" s="3">
        <f t="shared" si="0"/>
        <v>0.5599999999999999</v>
      </c>
      <c r="X14" s="3">
        <f t="shared" si="1"/>
        <v>0.04762352359916275</v>
      </c>
      <c r="Y14" s="3">
        <f t="shared" si="2"/>
        <v>0.41509999999999997</v>
      </c>
      <c r="Z14" s="3">
        <f t="shared" si="3"/>
        <v>0.08248287701092877</v>
      </c>
    </row>
    <row r="15" spans="1:26" ht="12.75">
      <c r="A15" s="3" t="str">
        <f>'[1]YKDT85-R7'!$A14</f>
        <v>Al2O3</v>
      </c>
      <c r="B15" s="3">
        <f>AVERAGE('[1]YKDT85-R7'!$B14,'[1]YKDT85-R7'!$E14)</f>
        <v>4.5375</v>
      </c>
      <c r="C15" s="3">
        <f>STDEV('[1]YKDT85-R7'!$B14,'[1]YKDT85-R7'!$E14)</f>
        <v>0.003535533905932662</v>
      </c>
      <c r="D15" s="3">
        <f>AVERAGE('[1]YKDT85-R7'!$C14:$D14)</f>
        <v>4.0555</v>
      </c>
      <c r="E15" s="3">
        <f>STDEV('[1]YKDT85-R7'!$C14:$D14)</f>
        <v>0.2467802666340957</v>
      </c>
      <c r="G15" s="3">
        <f>AVERAGE('[1]YKDT85-R7'!$F14,'[1]YKDT85-R7'!$H14)</f>
        <v>3.982</v>
      </c>
      <c r="H15" s="3">
        <f>STDEV('[1]YKDT85-R7'!$F14,'[1]YKDT85-R7'!$H14)</f>
        <v>0.20223253941934022</v>
      </c>
      <c r="I15" s="3">
        <f>'[1]YKDT85-R7'!G14</f>
        <v>1.961</v>
      </c>
      <c r="K15" s="3">
        <f>('[1]YKDT85-R7'!$I14)</f>
        <v>3.384</v>
      </c>
      <c r="M15" s="3">
        <f>AVERAGE('[1]YKDT85-R7'!$J14:$K14)</f>
        <v>4.4985</v>
      </c>
      <c r="N15" s="3">
        <f>STDEV('[1]YKDT85-R7'!$J14:$K14)</f>
        <v>0.04030508652763348</v>
      </c>
      <c r="O15" s="3">
        <f>AVERAGE('[1]YKDT85-R7'!$L14:$M14)</f>
        <v>2.9515000000000002</v>
      </c>
      <c r="P15" s="3">
        <f>STDEV('[1]YKDT85-R7'!$L14:$M14)</f>
        <v>1.4375480861522507</v>
      </c>
      <c r="R15" s="3">
        <f>AVERAGE('[1]YKDT85-R7'!$N14:$N14,'[1]YKDT85-R7'!$Q14)</f>
        <v>4.037</v>
      </c>
      <c r="S15" s="3">
        <f>STDEV('[1]YKDT85-R7'!$N14:$N14,'[1]YKDT85-R7'!$Q14)</f>
        <v>0.24183051916580967</v>
      </c>
      <c r="T15" s="3">
        <f>AVERAGE('[1]YKDT85-R7'!$O14:$P14)</f>
        <v>2.2245</v>
      </c>
      <c r="U15" s="3">
        <f>STDEV('[1]YKDT85-R7'!$O14:$P14)</f>
        <v>0.3245620125646288</v>
      </c>
      <c r="W15" s="3">
        <f t="shared" si="0"/>
        <v>3.877</v>
      </c>
      <c r="X15" s="3">
        <f t="shared" si="1"/>
        <v>0.6656914951136674</v>
      </c>
      <c r="Y15" s="3">
        <f t="shared" si="2"/>
        <v>3.2247</v>
      </c>
      <c r="Z15" s="3">
        <f t="shared" si="3"/>
        <v>1.110800308336292</v>
      </c>
    </row>
    <row r="16" spans="1:26" ht="12.75">
      <c r="A16" s="3" t="str">
        <f>'[1]YKDT85-R7'!$A21</f>
        <v>FeO</v>
      </c>
      <c r="B16" s="3">
        <f>AVERAGE('[1]YKDT85-R7'!$B21,'[1]YKDT85-R7'!$E21)</f>
        <v>5.9830000000000005</v>
      </c>
      <c r="C16" s="3">
        <f>STDEV('[1]YKDT85-R7'!$B21,'[1]YKDT85-R7'!$E21)</f>
        <v>0.3917371567773299</v>
      </c>
      <c r="D16" s="3">
        <f>AVERAGE('[1]YKDT85-R7'!$C21:$D21)</f>
        <v>4.7225</v>
      </c>
      <c r="E16" s="3">
        <f>STDEV('[1]YKDT85-R7'!$C21:$D21)</f>
        <v>0.08697413408590945</v>
      </c>
      <c r="G16" s="3">
        <f>AVERAGE('[1]YKDT85-R7'!$F21,'[1]YKDT85-R7'!$H21)</f>
        <v>5.9565</v>
      </c>
      <c r="H16" s="3">
        <f>STDEV('[1]YKDT85-R7'!$F21,'[1]YKDT85-R7'!$H21)</f>
        <v>1.2211734111091732</v>
      </c>
      <c r="I16" s="3">
        <f>'[1]YKDT85-R7'!G21</f>
        <v>5.852</v>
      </c>
      <c r="K16" s="3">
        <f>('[1]YKDT85-R7'!$I21)</f>
        <v>5.203</v>
      </c>
      <c r="M16" s="3">
        <f>AVERAGE('[1]YKDT85-R7'!$J21:$K21)</f>
        <v>4.871499999999999</v>
      </c>
      <c r="N16" s="3">
        <f>STDEV('[1]YKDT85-R7'!$J21:$K21)</f>
        <v>0.08980256121070963</v>
      </c>
      <c r="O16" s="3">
        <f>AVERAGE('[1]YKDT85-R7'!$L21:$M21)</f>
        <v>5.87</v>
      </c>
      <c r="P16" s="3">
        <f>STDEV('[1]YKDT85-R7'!$L21:$M21)</f>
        <v>0.1385929291125341</v>
      </c>
      <c r="R16" s="3">
        <f>AVERAGE('[1]YKDT85-R7'!$N21:$N21,'[1]YKDT85-R7'!$Q21)</f>
        <v>6.0120000000000005</v>
      </c>
      <c r="S16" s="3">
        <f>STDEV('[1]YKDT85-R7'!$N21:$N21,'[1]YKDT85-R7'!$Q21)</f>
        <v>0.36769552621700136</v>
      </c>
      <c r="T16" s="3">
        <f>AVERAGE('[1]YKDT85-R7'!$O21:$P21)</f>
        <v>5.319</v>
      </c>
      <c r="U16" s="3">
        <f>STDEV('[1]YKDT85-R7'!$O21:$P21)</f>
        <v>0.28991378028648057</v>
      </c>
      <c r="W16" s="3">
        <f t="shared" si="0"/>
        <v>5.955375</v>
      </c>
      <c r="X16" s="3">
        <f t="shared" si="1"/>
        <v>0.06126360393142643</v>
      </c>
      <c r="Y16" s="3">
        <f t="shared" si="2"/>
        <v>5.1936</v>
      </c>
      <c r="Z16" s="3">
        <f t="shared" si="3"/>
        <v>0.44016692856233447</v>
      </c>
    </row>
    <row r="17" spans="1:26" ht="12.75">
      <c r="A17" s="3" t="str">
        <f>'[1]YKDT85-R7'!$A20</f>
        <v>MnO</v>
      </c>
      <c r="B17" s="3">
        <f>AVERAGE('[1]YKDT85-R7'!$B20,'[1]YKDT85-R7'!$E20)</f>
        <v>0.1215</v>
      </c>
      <c r="C17" s="3">
        <f>STDEV('[1]YKDT85-R7'!$B20,'[1]YKDT85-R7'!$E20)</f>
        <v>0.033234018715767755</v>
      </c>
      <c r="D17" s="3">
        <f>AVERAGE('[1]YKDT85-R7'!$C20:$D20)</f>
        <v>0.1245</v>
      </c>
      <c r="E17" s="3">
        <f>STDEV('[1]YKDT85-R7'!$C20:$D20)</f>
        <v>0.02616295090390208</v>
      </c>
      <c r="G17" s="3">
        <f>AVERAGE('[1]YKDT85-R7'!$F20,'[1]YKDT85-R7'!$H20)</f>
        <v>0.137</v>
      </c>
      <c r="H17" s="3">
        <f>STDEV('[1]YKDT85-R7'!$F20,'[1]YKDT85-R7'!$H20)</f>
        <v>0.05515432893255061</v>
      </c>
      <c r="I17" s="3">
        <f>'[1]YKDT85-R7'!G20</f>
        <v>0.182</v>
      </c>
      <c r="K17" s="3">
        <f>('[1]YKDT85-R7'!$I20)</f>
        <v>0.118</v>
      </c>
      <c r="M17" s="3">
        <f>AVERAGE('[1]YKDT85-R7'!$J20:$K20)</f>
        <v>0.11449999999999999</v>
      </c>
      <c r="N17" s="3">
        <f>STDEV('[1]YKDT85-R7'!$J20:$K20)</f>
        <v>0.013435028842544407</v>
      </c>
      <c r="O17" s="3">
        <f>AVERAGE('[1]YKDT85-R7'!$L20:$M20)</f>
        <v>0.1575</v>
      </c>
      <c r="P17" s="3">
        <f>STDEV('[1]YKDT85-R7'!$L20:$M20)</f>
        <v>0.010606601717798222</v>
      </c>
      <c r="R17" s="3">
        <f>AVERAGE('[1]YKDT85-R7'!$N20:$N20,'[1]YKDT85-R7'!$Q20)</f>
        <v>0.14700000000000002</v>
      </c>
      <c r="S17" s="3">
        <f>STDEV('[1]YKDT85-R7'!$N20:$N20,'[1]YKDT85-R7'!$Q20)</f>
        <v>0.03252691193458102</v>
      </c>
      <c r="T17" s="3">
        <f>AVERAGE('[1]YKDT85-R7'!$O20:$P20)</f>
        <v>0.1345</v>
      </c>
      <c r="U17" s="3">
        <f>STDEV('[1]YKDT85-R7'!$O20:$P20)</f>
        <v>0.05444722215136411</v>
      </c>
      <c r="W17" s="3">
        <f t="shared" si="0"/>
        <v>0.14075000000000001</v>
      </c>
      <c r="X17" s="3">
        <f t="shared" si="1"/>
        <v>0.0153215534460446</v>
      </c>
      <c r="Y17" s="3">
        <f t="shared" si="2"/>
        <v>0.1347</v>
      </c>
      <c r="Z17" s="3">
        <f t="shared" si="3"/>
        <v>0.027514995911320846</v>
      </c>
    </row>
    <row r="18" spans="1:26" ht="13.5" customHeight="1">
      <c r="A18" s="3" t="str">
        <f>'[1]YKDT85-R7'!$A13</f>
        <v>MgO</v>
      </c>
      <c r="B18" s="3">
        <f>AVERAGE('[1]YKDT85-R7'!$B13,'[1]YKDT85-R7'!$E13)</f>
        <v>16.7265</v>
      </c>
      <c r="C18" s="3">
        <f>STDEV('[1]YKDT85-R7'!$B13,'[1]YKDT85-R7'!$E13)</f>
        <v>0.3146625176279469</v>
      </c>
      <c r="D18" s="3">
        <f>AVERAGE('[1]YKDT85-R7'!$C13:$D13)</f>
        <v>16.682499999999997</v>
      </c>
      <c r="E18" s="3">
        <f>STDEV('[1]YKDT85-R7'!$C13:$D13)</f>
        <v>0.38537319574671774</v>
      </c>
      <c r="G18" s="3">
        <f>AVERAGE('[1]YKDT85-R7'!$F13,'[1]YKDT85-R7'!$H13)</f>
        <v>16.854</v>
      </c>
      <c r="H18" s="3">
        <f>STDEV('[1]YKDT85-R7'!$F13,'[1]YKDT85-R7'!$H13)</f>
        <v>0.14566399692512758</v>
      </c>
      <c r="I18" s="3">
        <f>'[1]YKDT85-R7'!G13</f>
        <v>18.154</v>
      </c>
      <c r="K18" s="3">
        <f>('[1]YKDT85-R7'!$I13)</f>
        <v>17.022</v>
      </c>
      <c r="M18" s="3">
        <f>AVERAGE('[1]YKDT85-R7'!$J13:$K13)</f>
        <v>16.8575</v>
      </c>
      <c r="N18" s="3">
        <f>STDEV('[1]YKDT85-R7'!$J13:$K13)</f>
        <v>0.31890515831494315</v>
      </c>
      <c r="O18" s="3">
        <f>AVERAGE('[1]YKDT85-R7'!$L13:$M13)</f>
        <v>17.124499999999998</v>
      </c>
      <c r="P18" s="3">
        <f>STDEV('[1]YKDT85-R7'!$L13:$M13)</f>
        <v>0.7247844507163179</v>
      </c>
      <c r="R18" s="3">
        <f>AVERAGE('[1]YKDT85-R7'!$N13:$N13,'[1]YKDT85-R7'!$Q13)</f>
        <v>16.7655</v>
      </c>
      <c r="S18" s="3">
        <f>STDEV('[1]YKDT85-R7'!$N13:$N13,'[1]YKDT85-R7'!$Q13)</f>
        <v>0.09970205614730196</v>
      </c>
      <c r="T18" s="3">
        <f>AVERAGE('[1]YKDT85-R7'!$O13:$P13)</f>
        <v>17.981</v>
      </c>
      <c r="U18" s="3">
        <f>STDEV('[1]YKDT85-R7'!$O13:$P13)</f>
        <v>0.22627416997918032</v>
      </c>
      <c r="W18" s="3">
        <f t="shared" si="0"/>
        <v>16.867625</v>
      </c>
      <c r="X18" s="3">
        <f t="shared" si="1"/>
        <v>0.1793657227565152</v>
      </c>
      <c r="Y18" s="3">
        <f t="shared" si="2"/>
        <v>17.3394</v>
      </c>
      <c r="Z18" s="3">
        <f t="shared" si="3"/>
        <v>0.6781798618360679</v>
      </c>
    </row>
    <row r="19" spans="1:26" ht="12.75">
      <c r="A19" s="3" t="str">
        <f>'[1]YKDT85-R7'!$A17</f>
        <v>CaO</v>
      </c>
      <c r="B19" s="3">
        <f>AVERAGE('[1]YKDT85-R7'!$B17,'[1]YKDT85-R7'!$E17)</f>
        <v>21.054000000000002</v>
      </c>
      <c r="C19" s="3">
        <f>STDEV('[1]YKDT85-R7'!$B17,'[1]YKDT85-R7'!$E17)</f>
        <v>0.5289158723273514</v>
      </c>
      <c r="D19" s="3">
        <f>AVERAGE('[1]YKDT85-R7'!$C17:$D17)</f>
        <v>22.0965</v>
      </c>
      <c r="E19" s="3">
        <f>STDEV('[1]YKDT85-R7'!$C17:$D17)</f>
        <v>0.19445436482681505</v>
      </c>
      <c r="G19" s="3">
        <f>AVERAGE('[1]YKDT85-R7'!$F17,'[1]YKDT85-R7'!$H17)</f>
        <v>21.871000000000002</v>
      </c>
      <c r="H19" s="3">
        <f>STDEV('[1]YKDT85-R7'!$F17,'[1]YKDT85-R7'!$H17)</f>
        <v>1.2360226535140246</v>
      </c>
      <c r="I19" s="3">
        <f>'[1]YKDT85-R7'!G17</f>
        <v>21.375</v>
      </c>
      <c r="K19" s="3">
        <f>('[1]YKDT85-R7'!$I17)</f>
        <v>21.985</v>
      </c>
      <c r="M19" s="3">
        <f>AVERAGE('[1]YKDT85-R7'!$J17:$K17)</f>
        <v>21.985500000000002</v>
      </c>
      <c r="N19" s="3">
        <f>STDEV('[1]YKDT85-R7'!$J17:$K17)</f>
        <v>0.07141778489984317</v>
      </c>
      <c r="O19" s="3">
        <f>AVERAGE('[1]YKDT85-R7'!$L17:$M17)</f>
        <v>21.71</v>
      </c>
      <c r="P19" s="3">
        <f>STDEV('[1]YKDT85-R7'!$L17:$M17)</f>
        <v>0.09192388155425048</v>
      </c>
      <c r="R19" s="3">
        <f>AVERAGE('[1]YKDT85-R7'!$N17:$N17,'[1]YKDT85-R7'!$Q17)</f>
        <v>21.497</v>
      </c>
      <c r="S19" s="3">
        <f>STDEV('[1]YKDT85-R7'!$N17:$N17,'[1]YKDT85-R7'!$Q17)</f>
        <v>0.43133513652368877</v>
      </c>
      <c r="T19" s="3">
        <f>AVERAGE('[1]YKDT85-R7'!$O17:$P17)</f>
        <v>21.917</v>
      </c>
      <c r="U19" s="3">
        <f>STDEV('[1]YKDT85-R7'!$O17:$P17)</f>
        <v>0.7141778489983183</v>
      </c>
      <c r="W19" s="3">
        <f t="shared" si="0"/>
        <v>21.533</v>
      </c>
      <c r="X19" s="3">
        <f t="shared" si="1"/>
        <v>0.35417039213721024</v>
      </c>
      <c r="Y19" s="3">
        <f t="shared" si="2"/>
        <v>21.8718</v>
      </c>
      <c r="Z19" s="3">
        <f t="shared" si="3"/>
        <v>0.28508126034516684</v>
      </c>
    </row>
    <row r="20" spans="1:26" ht="12.75">
      <c r="A20" s="3" t="str">
        <f>'[1]YKDT85-R7'!$A12</f>
        <v>Na2O</v>
      </c>
      <c r="B20" s="3">
        <f>AVERAGE('[1]YKDT85-R7'!$B12,'[1]YKDT85-R7'!$E12)</f>
        <v>0.2445</v>
      </c>
      <c r="C20" s="3">
        <f>STDEV('[1]YKDT85-R7'!$B12,'[1]YKDT85-R7'!$E12)</f>
        <v>0.006363961030678933</v>
      </c>
      <c r="D20" s="3">
        <f>AVERAGE('[1]YKDT85-R7'!$C12:$D12)</f>
        <v>0.2165</v>
      </c>
      <c r="E20" s="3">
        <f>STDEV('[1]YKDT85-R7'!$C12:$D12)</f>
        <v>0.0007071067811865482</v>
      </c>
      <c r="G20" s="3">
        <f>AVERAGE('[1]YKDT85-R7'!$F12,'[1]YKDT85-R7'!$H12)</f>
        <v>0.25</v>
      </c>
      <c r="H20" s="3">
        <f>STDEV('[1]YKDT85-R7'!$F12,'[1]YKDT85-R7'!$H12)</f>
        <v>0.008485281374238578</v>
      </c>
      <c r="I20" s="3">
        <f>'[1]YKDT85-R7'!G12</f>
        <v>0.151</v>
      </c>
      <c r="K20" s="3">
        <f>('[1]YKDT85-R7'!$I12)</f>
        <v>0.371</v>
      </c>
      <c r="M20" s="3">
        <f>AVERAGE('[1]YKDT85-R7'!$J12:$K12)</f>
        <v>0.2405</v>
      </c>
      <c r="N20" s="3">
        <f>STDEV('[1]YKDT85-R7'!$J12:$K12)</f>
        <v>0.010606601717798203</v>
      </c>
      <c r="O20" s="3">
        <f>AVERAGE('[1]YKDT85-R7'!$L12:$M12)</f>
        <v>0.176</v>
      </c>
      <c r="P20" s="3">
        <f>STDEV('[1]YKDT85-R7'!$L12:$M12)</f>
        <v>0.0254558441227159</v>
      </c>
      <c r="R20" s="3">
        <f>AVERAGE('[1]YKDT85-R7'!$N12:$N12,'[1]YKDT85-R7'!$Q12)</f>
        <v>0.248</v>
      </c>
      <c r="S20" s="3">
        <f>STDEV('[1]YKDT85-R7'!$N12:$N12,'[1]YKDT85-R7'!$Q12)</f>
        <v>0.03111269837220826</v>
      </c>
      <c r="T20" s="3">
        <f>AVERAGE('[1]YKDT85-R7'!$O12:$P12)</f>
        <v>0.1895</v>
      </c>
      <c r="U20" s="3">
        <f>STDEV('[1]YKDT85-R7'!$O12:$P12)</f>
        <v>0.010606601717798222</v>
      </c>
      <c r="W20" s="3">
        <f t="shared" si="0"/>
        <v>0.229625</v>
      </c>
      <c r="X20" s="3">
        <f t="shared" si="1"/>
        <v>0.03582218818925886</v>
      </c>
      <c r="Y20" s="3">
        <f t="shared" si="2"/>
        <v>0.23369999999999996</v>
      </c>
      <c r="Z20" s="3">
        <f t="shared" si="3"/>
        <v>0.08364553185914948</v>
      </c>
    </row>
    <row r="21" spans="1:26" ht="12.75">
      <c r="A21" s="3" t="str">
        <f>'[1]YKDT85-R7'!$A16</f>
        <v>K2O</v>
      </c>
      <c r="B21" s="3">
        <f>AVERAGE('[1]YKDT85-R7'!$B16,'[1]YKDT85-R7'!$E16)</f>
        <v>0.0065</v>
      </c>
      <c r="C21" s="3">
        <f>STDEV('[1]YKDT85-R7'!$B16,'[1]YKDT85-R7'!$E16)</f>
        <v>0.009192388155425118</v>
      </c>
      <c r="D21" s="3">
        <f>AVERAGE('[1]YKDT85-R7'!$C16:$D16)</f>
        <v>0.005</v>
      </c>
      <c r="E21" s="3">
        <f>STDEV('[1]YKDT85-R7'!$C16:$D16)</f>
        <v>0.001414213562373095</v>
      </c>
      <c r="G21" s="3">
        <f>AVERAGE('[1]YKDT85-R7'!$F16,'[1]YKDT85-R7'!$H16)</f>
        <v>0.0005</v>
      </c>
      <c r="H21" s="3">
        <f>STDEV('[1]YKDT85-R7'!$F16,'[1]YKDT85-R7'!$H16)</f>
        <v>0.0007071067811865475</v>
      </c>
      <c r="I21" s="3">
        <f>'[1]YKDT85-R7'!G16</f>
        <v>0</v>
      </c>
      <c r="K21" s="3">
        <f>('[1]YKDT85-R7'!$I16)</f>
        <v>0</v>
      </c>
      <c r="M21" s="3">
        <f>AVERAGE('[1]YKDT85-R7'!$J16:$K16)</f>
        <v>0.002</v>
      </c>
      <c r="N21" s="3">
        <f>STDEV('[1]YKDT85-R7'!$J16:$K16)</f>
        <v>0.00282842712474619</v>
      </c>
      <c r="O21" s="3">
        <f>AVERAGE('[1]YKDT85-R7'!$L16:$M16)</f>
        <v>0.0045000000000000005</v>
      </c>
      <c r="P21" s="3">
        <f>STDEV('[1]YKDT85-R7'!$L16:$M16)</f>
        <v>0.0007071067811865476</v>
      </c>
      <c r="R21" s="3">
        <f>AVERAGE('[1]YKDT85-R7'!$N16:$N16,'[1]YKDT85-R7'!$Q16)</f>
        <v>0.0125</v>
      </c>
      <c r="S21" s="3">
        <f>STDEV('[1]YKDT85-R7'!$N16:$N16,'[1]YKDT85-R7'!$Q16)</f>
        <v>0.009192388155425115</v>
      </c>
      <c r="T21" s="3">
        <f>AVERAGE('[1]YKDT85-R7'!$O16:$P16)</f>
        <v>0</v>
      </c>
      <c r="U21" s="3">
        <f>STDEV('[1]YKDT85-R7'!$O16:$P16)</f>
        <v>0</v>
      </c>
      <c r="W21" s="3">
        <f t="shared" si="0"/>
        <v>0.006</v>
      </c>
      <c r="X21" s="3">
        <f t="shared" si="1"/>
        <v>0.005000000000000001</v>
      </c>
      <c r="Y21" s="3">
        <f t="shared" si="2"/>
        <v>0.0014</v>
      </c>
      <c r="Z21" s="3">
        <f t="shared" si="3"/>
        <v>0.0021908902300206644</v>
      </c>
    </row>
    <row r="23" spans="1:26" ht="12.75">
      <c r="A23" s="3" t="str">
        <f>'[1]YKDT85-R7'!$A23</f>
        <v>Total</v>
      </c>
      <c r="B23" s="3">
        <f>AVERAGE('[1]YKDT85-R7'!$B23,'[1]YKDT85-R7'!$E23)</f>
        <v>100.402</v>
      </c>
      <c r="C23" s="3">
        <f>STDEV('[1]YKDT85-R7'!$B23,'[1]YKDT85-R7'!$E23)</f>
        <v>0.34648232278336544</v>
      </c>
      <c r="D23" s="3">
        <f>AVERAGE('[1]YKDT85-R7'!$C23:$D23)</f>
        <v>100.4755</v>
      </c>
      <c r="E23" s="3">
        <f>STDEV('[1]YKDT85-R7'!$C23:$D23)</f>
        <v>0.21001071401240254</v>
      </c>
      <c r="G23" s="3">
        <f>AVERAGE('[1]YKDT85-R7'!$F23,'[1]YKDT85-R7'!$H23)</f>
        <v>100.9015</v>
      </c>
      <c r="H23" s="3">
        <f>STDEV('[1]YKDT85-R7'!$F23,'[1]YKDT85-R7'!$H23)</f>
        <v>0.14212846301849139</v>
      </c>
      <c r="I23" s="3">
        <f>'[1]YKDT85-R7'!G23</f>
        <v>101.404</v>
      </c>
      <c r="K23" s="3">
        <f>('[1]YKDT85-R7'!$I23)</f>
        <v>101.608</v>
      </c>
      <c r="M23" s="3">
        <f>AVERAGE('[1]YKDT85-R7'!$J23:$K23)</f>
        <v>100.834</v>
      </c>
      <c r="N23" s="3">
        <f>STDEV('[1]YKDT85-R7'!$J23:$K23)</f>
        <v>0.4285067093980146</v>
      </c>
      <c r="O23" s="3">
        <f>AVERAGE('[1]YKDT85-R7'!$L23:$M23)</f>
        <v>100.7175</v>
      </c>
      <c r="P23" s="3">
        <f>STDEV('[1]YKDT85-R7'!$L23:$M23)</f>
        <v>0.3924442635529125</v>
      </c>
      <c r="R23" s="3">
        <f>AVERAGE('[1]YKDT85-R7'!$N23:$N23,'[1]YKDT85-R7'!$Q23)</f>
        <v>100.913</v>
      </c>
      <c r="S23" s="3">
        <f>STDEV('[1]YKDT85-R7'!$N23:$N23,'[1]YKDT85-R7'!$Q23)</f>
        <v>0.12586500705120351</v>
      </c>
      <c r="T23" s="3">
        <f>AVERAGE('[1]YKDT85-R7'!$O23:$P23)</f>
        <v>100.9925</v>
      </c>
      <c r="U23" s="3">
        <f>STDEV('[1]YKDT85-R7'!$O23:$P23)</f>
        <v>0.3217335854368216</v>
      </c>
      <c r="W23" s="3">
        <f>AVERAGE(B23,G23,O23,R23)</f>
        <v>100.73349999999999</v>
      </c>
      <c r="X23" s="3">
        <f>STDEV(B23,G23,O23,R23)</f>
        <v>0.23846208643443906</v>
      </c>
      <c r="Y23" s="3">
        <f>AVERAGE(D23,I23,K23,M23,T23)</f>
        <v>101.06280000000001</v>
      </c>
      <c r="Z23" s="3">
        <f>STDEV(D23,I23,K23,M23,T23)</f>
        <v>0.45162852544833904</v>
      </c>
    </row>
    <row r="25" spans="1:26" ht="12.75">
      <c r="A25" s="3" t="str">
        <f>'[1]YKDT85-R7'!$A82</f>
        <v>Si</v>
      </c>
      <c r="B25" s="3">
        <f>AVERAGE('[1]YKDT85-R7'!$B82,'[1]YKDT85-R7'!$E82)</f>
        <v>1.8530267940875804</v>
      </c>
      <c r="C25" s="3">
        <f>STDEV('[1]YKDT85-R7'!$B82,'[1]YKDT85-R7'!$E82)</f>
        <v>0.002617305385014922</v>
      </c>
      <c r="D25" s="3">
        <f>AVERAGE('[1]YKDT85-R7'!$C82:$D82)</f>
        <v>1.8749778112915254</v>
      </c>
      <c r="E25" s="3">
        <f>STDEV('[1]YKDT85-R7'!$C82:$D82)</f>
        <v>0.005793436266682555</v>
      </c>
      <c r="G25" s="3">
        <f>AVERAGE('[1]YKDT85-R7'!$F82,'[1]YKDT85-R7'!$H82)</f>
        <v>1.8511176506923426</v>
      </c>
      <c r="H25" s="3">
        <f>STDEV('[1]YKDT85-R7'!$F82,'[1]YKDT85-R7'!$H82)</f>
        <v>0.0028360141310652728</v>
      </c>
      <c r="I25" s="3">
        <f>'[1]YKDT85-R7'!G82</f>
        <v>1.9151684386293528</v>
      </c>
      <c r="K25" s="3">
        <f>('[1]YKDT85-R7'!$I82)</f>
        <v>1.8971715754026761</v>
      </c>
      <c r="M25" s="3">
        <f>AVERAGE('[1]YKDT85-R7'!$J82:$K82)</f>
        <v>1.8484421844564325</v>
      </c>
      <c r="N25" s="3">
        <f>STDEV('[1]YKDT85-R7'!$J82:$K82)</f>
        <v>0.008605349783024581</v>
      </c>
      <c r="O25" s="3">
        <f>AVERAGE('[1]YKDT85-R7'!$L82:$M82)</f>
        <v>1.891572792633637</v>
      </c>
      <c r="P25" s="3">
        <f>STDEV('[1]YKDT85-R7'!$L82:$M82)</f>
        <v>0.04940113598609242</v>
      </c>
      <c r="R25" s="3">
        <f>AVERAGE('[1]YKDT85-R7'!$N82:$N82,'[1]YKDT85-R7'!$Q82)</f>
        <v>1.865391714145698</v>
      </c>
      <c r="S25" s="3">
        <f>STDEV('[1]YKDT85-R7'!$N82:$N82,'[1]YKDT85-R7'!$Q82)</f>
        <v>0.0061779765888242254</v>
      </c>
      <c r="T25" s="3">
        <f>AVERAGE('[1]YKDT85-R7'!$O82:$P82)</f>
        <v>1.9030144166821523</v>
      </c>
      <c r="U25" s="3">
        <f>STDEV('[1]YKDT85-R7'!$O82:$P82)</f>
        <v>0.01298232713322792</v>
      </c>
      <c r="W25" s="3">
        <f aca="true" t="shared" si="4" ref="W25:W33">AVERAGE(B25,G25,O25,R25)</f>
        <v>1.8652772378898144</v>
      </c>
      <c r="X25" s="3">
        <f aca="true" t="shared" si="5" ref="X25:X33">STDEV(B25,G25,O25,R25)</f>
        <v>0.018637208187324554</v>
      </c>
      <c r="Y25" s="3">
        <f aca="true" t="shared" si="6" ref="Y25:Y33">AVERAGE(D25,I25,K25,M25,T25)</f>
        <v>1.8877548852924277</v>
      </c>
      <c r="Z25" s="3">
        <f aca="true" t="shared" si="7" ref="Z25:Z33">STDEV(D25,I25,K25,M25,T25)</f>
        <v>0.026371254826362888</v>
      </c>
    </row>
    <row r="26" spans="1:26" ht="12.75">
      <c r="A26" s="3" t="str">
        <f>'[1]YKDT85-R7'!$A85</f>
        <v>Ti</v>
      </c>
      <c r="B26" s="3">
        <f>AVERAGE('[1]YKDT85-R7'!$B85,'[1]YKDT85-R7'!$E85)</f>
        <v>0.01703924501648946</v>
      </c>
      <c r="C26" s="3">
        <f>STDEV('[1]YKDT85-R7'!$B85,'[1]YKDT85-R7'!$E85)</f>
        <v>0.0021817672147745474</v>
      </c>
      <c r="D26" s="3">
        <f>AVERAGE('[1]YKDT85-R7'!$C85:$D85)</f>
        <v>0.013503874449530042</v>
      </c>
      <c r="E26" s="3">
        <f>STDEV('[1]YKDT85-R7'!$C85:$D85)</f>
        <v>0.0005896638674747509</v>
      </c>
      <c r="G26" s="3">
        <f>AVERAGE('[1]YKDT85-R7'!$F85,'[1]YKDT85-R7'!$H85)</f>
        <v>0.015496747005441049</v>
      </c>
      <c r="H26" s="3">
        <f>STDEV('[1]YKDT85-R7'!$F85,'[1]YKDT85-R7'!$H85)</f>
        <v>0.004677968363259412</v>
      </c>
      <c r="I26" s="3">
        <f>'[1]YKDT85-R7'!G85</f>
        <v>0.009843934603900095</v>
      </c>
      <c r="K26" s="3">
        <f>('[1]YKDT85-R7'!$I85)</f>
        <v>0.010660177416148612</v>
      </c>
      <c r="M26" s="3">
        <f>AVERAGE('[1]YKDT85-R7'!$J85:$K85)</f>
        <v>0.013744584354118131</v>
      </c>
      <c r="N26" s="3">
        <f>STDEV('[1]YKDT85-R7'!$J85:$K85)</f>
        <v>1.5243726252813652E-05</v>
      </c>
      <c r="O26" s="3">
        <f>AVERAGE('[1]YKDT85-R7'!$L85:$M85)</f>
        <v>0.014561050819201162</v>
      </c>
      <c r="P26" s="3">
        <f>STDEV('[1]YKDT85-R7'!$L85:$M85)</f>
        <v>0.006671301292903784</v>
      </c>
      <c r="R26" s="3">
        <f>AVERAGE('[1]YKDT85-R7'!$N85:$N85,'[1]YKDT85-R7'!$Q85)</f>
        <v>0.014024540525749515</v>
      </c>
      <c r="S26" s="3">
        <f>STDEV('[1]YKDT85-R7'!$N85:$N85,'[1]YKDT85-R7'!$Q85)</f>
        <v>0.00021810919145616887</v>
      </c>
      <c r="T26" s="3">
        <f>AVERAGE('[1]YKDT85-R7'!$O85:$P85)</f>
        <v>0.008579161532547171</v>
      </c>
      <c r="U26" s="3">
        <f>STDEV('[1]YKDT85-R7'!$O85:$P85)</f>
        <v>0.0006436590213679659</v>
      </c>
      <c r="W26" s="3">
        <f t="shared" si="4"/>
        <v>0.015280395841720298</v>
      </c>
      <c r="X26" s="3">
        <f t="shared" si="5"/>
        <v>0.0013209829776476578</v>
      </c>
      <c r="Y26" s="3">
        <f t="shared" si="6"/>
        <v>0.01126634647124881</v>
      </c>
      <c r="Z26" s="3">
        <f t="shared" si="7"/>
        <v>0.0022781491279216318</v>
      </c>
    </row>
    <row r="27" spans="1:26" ht="12.75">
      <c r="A27" s="3" t="str">
        <f>'[1]YKDT85-R7'!$A81</f>
        <v>Al</v>
      </c>
      <c r="B27" s="3">
        <f>AVERAGE('[1]YKDT85-R7'!$B81,'[1]YKDT85-R7'!$E81)</f>
        <v>0.19454443895806378</v>
      </c>
      <c r="C27" s="3">
        <f>STDEV('[1]YKDT85-R7'!$B81,'[1]YKDT85-R7'!$E81)</f>
        <v>0.0008611695827913587</v>
      </c>
      <c r="D27" s="3">
        <f>AVERAGE('[1]YKDT85-R7'!$C81:$D81)</f>
        <v>0.17356777550900926</v>
      </c>
      <c r="E27" s="3">
        <f>STDEV('[1]YKDT85-R7'!$C81:$D81)</f>
        <v>0.010446936175571828</v>
      </c>
      <c r="G27" s="3">
        <f>AVERAGE('[1]YKDT85-R7'!$F81,'[1]YKDT85-R7'!$H81)</f>
        <v>0.16985472751069147</v>
      </c>
      <c r="H27" s="3">
        <f>STDEV('[1]YKDT85-R7'!$F81,'[1]YKDT85-R7'!$H81)</f>
        <v>0.007984094400807907</v>
      </c>
      <c r="I27" s="3">
        <f>'[1]YKDT85-R7'!G81</f>
        <v>0.08311509457731106</v>
      </c>
      <c r="K27" s="3">
        <f>('[1]YKDT85-R7'!$I81)</f>
        <v>0.14313065703520259</v>
      </c>
      <c r="M27" s="3">
        <f>AVERAGE('[1]YKDT85-R7'!$J81:$K81)</f>
        <v>0.19170273381604824</v>
      </c>
      <c r="N27" s="3">
        <f>STDEV('[1]YKDT85-R7'!$J81:$K81)</f>
        <v>0.0027346149472980306</v>
      </c>
      <c r="O27" s="3">
        <f>AVERAGE('[1]YKDT85-R7'!$L81:$M81)</f>
        <v>0.1263802299450627</v>
      </c>
      <c r="P27" s="3">
        <f>STDEV('[1]YKDT85-R7'!$L81:$M81)</f>
        <v>0.062106229943430145</v>
      </c>
      <c r="R27" s="3">
        <f>AVERAGE('[1]YKDT85-R7'!$N81:$N81,'[1]YKDT85-R7'!$Q81)</f>
        <v>0.1723032234911699</v>
      </c>
      <c r="S27" s="3">
        <f>STDEV('[1]YKDT85-R7'!$N81:$N81,'[1]YKDT85-R7'!$Q81)</f>
        <v>0.010634914514722173</v>
      </c>
      <c r="T27" s="3">
        <f>AVERAGE('[1]YKDT85-R7'!$O81:$P81)</f>
        <v>0.09449128893944914</v>
      </c>
      <c r="U27" s="3">
        <f>STDEV('[1]YKDT85-R7'!$O81:$P81)</f>
        <v>0.013489381437390762</v>
      </c>
      <c r="W27" s="3">
        <f t="shared" si="4"/>
        <v>0.16577065497624696</v>
      </c>
      <c r="X27" s="3">
        <f t="shared" si="5"/>
        <v>0.028512513794463297</v>
      </c>
      <c r="Y27" s="3">
        <f t="shared" si="6"/>
        <v>0.13720150997540403</v>
      </c>
      <c r="Z27" s="3">
        <f t="shared" si="7"/>
        <v>0.04763808026516345</v>
      </c>
    </row>
    <row r="28" spans="1:26" ht="12.75">
      <c r="A28" s="3" t="str">
        <f>'[1]YKDT85-R7'!$A88</f>
        <v>Fe2</v>
      </c>
      <c r="B28" s="3">
        <f>AVERAGE('[1]YKDT85-R7'!$B88,'[1]YKDT85-R7'!$E88)</f>
        <v>0.18199899043361675</v>
      </c>
      <c r="C28" s="3">
        <f>STDEV('[1]YKDT85-R7'!$B88,'[1]YKDT85-R7'!$E88)</f>
        <v>0.011253907811713268</v>
      </c>
      <c r="D28" s="3">
        <f>AVERAGE('[1]YKDT85-R7'!$C88:$D88)</f>
        <v>0.14341954319962513</v>
      </c>
      <c r="E28" s="3">
        <f>STDEV('[1]YKDT85-R7'!$C88:$D88)</f>
        <v>0.0027363662146150693</v>
      </c>
      <c r="G28" s="3">
        <f>AVERAGE('[1]YKDT85-R7'!$F88,'[1]YKDT85-R7'!$H88)</f>
        <v>0.18037571128722885</v>
      </c>
      <c r="H28" s="3">
        <f>STDEV('[1]YKDT85-R7'!$F88,'[1]YKDT85-R7'!$H88)</f>
        <v>0.03764802366585769</v>
      </c>
      <c r="I28" s="3">
        <f>'[1]YKDT85-R7'!G88</f>
        <v>0.17599766198358788</v>
      </c>
      <c r="K28" s="3">
        <f>('[1]YKDT85-R7'!$I88)</f>
        <v>0.15615518448866583</v>
      </c>
      <c r="M28" s="3">
        <f>AVERAGE('[1]YKDT85-R7'!$J88:$K88)</f>
        <v>0.14729635475216746</v>
      </c>
      <c r="N28" s="3">
        <f>STDEV('[1]YKDT85-R7'!$J88:$K88)</f>
        <v>0.0019339093107922235</v>
      </c>
      <c r="O28" s="3">
        <f>AVERAGE('[1]YKDT85-R7'!$L88:$M88)</f>
        <v>0.1781459025942207</v>
      </c>
      <c r="P28" s="3">
        <f>STDEV('[1]YKDT85-R7'!$L88:$M88)</f>
        <v>0.005089485023251761</v>
      </c>
      <c r="R28" s="3">
        <f>AVERAGE('[1]YKDT85-R7'!$N88:$N88,'[1]YKDT85-R7'!$Q88)</f>
        <v>0.18207670834250977</v>
      </c>
      <c r="S28" s="3">
        <f>STDEV('[1]YKDT85-R7'!$N88:$N88,'[1]YKDT85-R7'!$Q88)</f>
        <v>0.011466952766539059</v>
      </c>
      <c r="T28" s="3">
        <f>AVERAGE('[1]YKDT85-R7'!$O88:$P88)</f>
        <v>0.16037178321166098</v>
      </c>
      <c r="U28" s="3">
        <f>STDEV('[1]YKDT85-R7'!$O88:$P88)</f>
        <v>0.00925005860094843</v>
      </c>
      <c r="W28" s="3">
        <f t="shared" si="4"/>
        <v>0.18064932816439402</v>
      </c>
      <c r="X28" s="3">
        <f t="shared" si="5"/>
        <v>0.0018440000175983802</v>
      </c>
      <c r="Y28" s="3">
        <f t="shared" si="6"/>
        <v>0.15664810552714148</v>
      </c>
      <c r="Z28" s="3">
        <f t="shared" si="7"/>
        <v>0.012756999897308755</v>
      </c>
    </row>
    <row r="29" spans="1:26" ht="12.75">
      <c r="A29" s="3" t="str">
        <f>'[1]YKDT85-R7'!$A87</f>
        <v>Mn</v>
      </c>
      <c r="B29" s="3">
        <f>AVERAGE('[1]YKDT85-R7'!$B87,'[1]YKDT85-R7'!$E87)</f>
        <v>0.003741891256170077</v>
      </c>
      <c r="C29" s="3">
        <f>STDEV('[1]YKDT85-R7'!$B87,'[1]YKDT85-R7'!$E87)</f>
        <v>0.0010103790916157261</v>
      </c>
      <c r="D29" s="3">
        <f>AVERAGE('[1]YKDT85-R7'!$C87:$D87)</f>
        <v>0.0038291517527709908</v>
      </c>
      <c r="E29" s="3">
        <f>STDEV('[1]YKDT85-R7'!$C87:$D87)</f>
        <v>0.0008021926262604979</v>
      </c>
      <c r="G29" s="3">
        <f>AVERAGE('[1]YKDT85-R7'!$F87,'[1]YKDT85-R7'!$H87)</f>
        <v>0.004203388643201082</v>
      </c>
      <c r="H29" s="3">
        <f>STDEV('[1]YKDT85-R7'!$F87,'[1]YKDT85-R7'!$H87)</f>
        <v>0.0017068392046182533</v>
      </c>
      <c r="I29" s="3">
        <f>'[1]YKDT85-R7'!G87</f>
        <v>0.005543750984178254</v>
      </c>
      <c r="K29" s="3">
        <f>('[1]YKDT85-R7'!$I87)</f>
        <v>0.00358685924415548</v>
      </c>
      <c r="M29" s="3">
        <f>AVERAGE('[1]YKDT85-R7'!$J87:$K87)</f>
        <v>0.0035076877242695417</v>
      </c>
      <c r="N29" s="3">
        <f>STDEV('[1]YKDT85-R7'!$J87:$K87)</f>
        <v>0.00043005609842091254</v>
      </c>
      <c r="O29" s="3">
        <f>AVERAGE('[1]YKDT85-R7'!$L87:$M87)</f>
        <v>0.004841669517924193</v>
      </c>
      <c r="P29" s="3">
        <f>STDEV('[1]YKDT85-R7'!$L87:$M87)</f>
        <v>0.000350013567966438</v>
      </c>
      <c r="R29" s="3">
        <f>AVERAGE('[1]YKDT85-R7'!$N87:$N87,'[1]YKDT85-R7'!$Q87)</f>
        <v>0.004509681159606458</v>
      </c>
      <c r="S29" s="3">
        <f>STDEV('[1]YKDT85-R7'!$N87:$N87,'[1]YKDT85-R7'!$Q87)</f>
        <v>0.0010058775389142037</v>
      </c>
      <c r="T29" s="3">
        <f>AVERAGE('[1]YKDT85-R7'!$O87:$P87)</f>
        <v>0.004109525630623578</v>
      </c>
      <c r="U29" s="3">
        <f>STDEV('[1]YKDT85-R7'!$O87:$P87)</f>
        <v>0.001675569769718966</v>
      </c>
      <c r="W29" s="3">
        <f t="shared" si="4"/>
        <v>0.004324157644225453</v>
      </c>
      <c r="X29" s="3">
        <f t="shared" si="5"/>
        <v>0.00046756704062839464</v>
      </c>
      <c r="Y29" s="3">
        <f t="shared" si="6"/>
        <v>0.004115395067199568</v>
      </c>
      <c r="Z29" s="3">
        <f t="shared" si="7"/>
        <v>0.0008322903101984252</v>
      </c>
    </row>
    <row r="30" spans="1:26" ht="12.75">
      <c r="A30" s="3" t="str">
        <f>'[1]YKDT85-R7'!$A80</f>
        <v>Mg</v>
      </c>
      <c r="B30" s="3">
        <f>AVERAGE('[1]YKDT85-R7'!$B80,'[1]YKDT85-R7'!$E80)</f>
        <v>0.907077853269256</v>
      </c>
      <c r="C30" s="3">
        <f>STDEV('[1]YKDT85-R7'!$B80,'[1]YKDT85-R7'!$E80)</f>
        <v>0.013756120923632837</v>
      </c>
      <c r="D30" s="3">
        <f>AVERAGE('[1]YKDT85-R7'!$C80:$D80)</f>
        <v>0.9031309533044061</v>
      </c>
      <c r="E30" s="3">
        <f>STDEV('[1]YKDT85-R7'!$C80:$D80)</f>
        <v>0.0214609778121263</v>
      </c>
      <c r="G30" s="3">
        <f>AVERAGE('[1]YKDT85-R7'!$F80,'[1]YKDT85-R7'!$H80)</f>
        <v>0.9094546601669498</v>
      </c>
      <c r="H30" s="3">
        <f>STDEV('[1]YKDT85-R7'!$F80,'[1]YKDT85-R7'!$H80)</f>
        <v>0.01130293613208438</v>
      </c>
      <c r="I30" s="3">
        <f>'[1]YKDT85-R7'!G80</f>
        <v>0.9732568380523737</v>
      </c>
      <c r="K30" s="3">
        <f>('[1]YKDT85-R7'!$I80)</f>
        <v>0.9106798337542937</v>
      </c>
      <c r="M30" s="3">
        <f>AVERAGE('[1]YKDT85-R7'!$J80:$K80)</f>
        <v>0.9086036041901097</v>
      </c>
      <c r="N30" s="3">
        <f>STDEV('[1]YKDT85-R7'!$J80:$K80)</f>
        <v>0.012368681335085247</v>
      </c>
      <c r="O30" s="3">
        <f>AVERAGE('[1]YKDT85-R7'!$L80:$M80)</f>
        <v>0.9262690742733769</v>
      </c>
      <c r="P30" s="3">
        <f>STDEV('[1]YKDT85-R7'!$L80:$M80)</f>
        <v>0.034612683663618735</v>
      </c>
      <c r="R30" s="3">
        <f>AVERAGE('[1]YKDT85-R7'!$N80:$N80,'[1]YKDT85-R7'!$Q80)</f>
        <v>0.9050611733388814</v>
      </c>
      <c r="S30" s="3">
        <f>STDEV('[1]YKDT85-R7'!$N80:$N80,'[1]YKDT85-R7'!$Q80)</f>
        <v>0.0037333303529404334</v>
      </c>
      <c r="T30" s="3">
        <f>AVERAGE('[1]YKDT85-R7'!$O80:$P80)</f>
        <v>0.9663521733301603</v>
      </c>
      <c r="U30" s="3">
        <f>STDEV('[1]YKDT85-R7'!$O80:$P80)</f>
        <v>0.015231909428978563</v>
      </c>
      <c r="W30" s="3">
        <f t="shared" si="4"/>
        <v>0.911965690262116</v>
      </c>
      <c r="X30" s="3">
        <f t="shared" si="5"/>
        <v>0.009703184541246038</v>
      </c>
      <c r="Y30" s="3">
        <f t="shared" si="6"/>
        <v>0.9324046805262688</v>
      </c>
      <c r="Z30" s="3">
        <f t="shared" si="7"/>
        <v>0.03433927179518005</v>
      </c>
    </row>
    <row r="31" spans="1:26" ht="12.75">
      <c r="A31" s="3" t="str">
        <f>'[1]YKDT85-R7'!$A84</f>
        <v>Ca</v>
      </c>
      <c r="B31" s="3">
        <f>AVERAGE('[1]YKDT85-R7'!$B84,'[1]YKDT85-R7'!$E84)</f>
        <v>0.8206500607856393</v>
      </c>
      <c r="C31" s="3">
        <f>STDEV('[1]YKDT85-R7'!$B84,'[1]YKDT85-R7'!$E84)</f>
        <v>0.023608439614043193</v>
      </c>
      <c r="D31" s="3">
        <f>AVERAGE('[1]YKDT85-R7'!$C84:$D84)</f>
        <v>0.8597211170235343</v>
      </c>
      <c r="E31" s="3">
        <f>STDEV('[1]YKDT85-R7'!$C84:$D84)</f>
        <v>0.006996116556442287</v>
      </c>
      <c r="G31" s="3">
        <f>AVERAGE('[1]YKDT85-R7'!$F84,'[1]YKDT85-R7'!$H84)</f>
        <v>0.8480905806277943</v>
      </c>
      <c r="H31" s="3">
        <f>STDEV('[1]YKDT85-R7'!$F84,'[1]YKDT85-R7'!$H84)</f>
        <v>0.04472329662453114</v>
      </c>
      <c r="I31" s="3">
        <f>'[1]YKDT85-R7'!G84</f>
        <v>0.8235886595137819</v>
      </c>
      <c r="K31" s="3">
        <f>('[1]YKDT85-R7'!$I84)</f>
        <v>0.8453386097583333</v>
      </c>
      <c r="M31" s="3">
        <f>AVERAGE('[1]YKDT85-R7'!$J84:$K84)</f>
        <v>0.8516963548755626</v>
      </c>
      <c r="N31" s="3">
        <f>STDEV('[1]YKDT85-R7'!$J84:$K84)</f>
        <v>0.001752069125351541</v>
      </c>
      <c r="O31" s="3">
        <f>AVERAGE('[1]YKDT85-R7'!$L84:$M84)</f>
        <v>0.8440697634017207</v>
      </c>
      <c r="P31" s="3">
        <f>STDEV('[1]YKDT85-R7'!$L84:$M84)</f>
        <v>0.007760853458757126</v>
      </c>
      <c r="R31" s="3">
        <f>AVERAGE('[1]YKDT85-R7'!$N84:$N84,'[1]YKDT85-R7'!$Q84)</f>
        <v>0.8340321597955929</v>
      </c>
      <c r="S31" s="3">
        <f>STDEV('[1]YKDT85-R7'!$N84:$N84,'[1]YKDT85-R7'!$Q84)</f>
        <v>0.015215498755238565</v>
      </c>
      <c r="T31" s="3">
        <f>AVERAGE('[1]YKDT85-R7'!$O84:$P84)</f>
        <v>0.8464876364764224</v>
      </c>
      <c r="U31" s="3">
        <f>STDEV('[1]YKDT85-R7'!$O84:$P84)</f>
        <v>0.02489398951719989</v>
      </c>
      <c r="W31" s="3">
        <f t="shared" si="4"/>
        <v>0.8367106411526868</v>
      </c>
      <c r="X31" s="3">
        <f t="shared" si="5"/>
        <v>0.012230783660365993</v>
      </c>
      <c r="Y31" s="3">
        <f t="shared" si="6"/>
        <v>0.8453664755295268</v>
      </c>
      <c r="Z31" s="3">
        <f t="shared" si="7"/>
        <v>0.013431810690879828</v>
      </c>
    </row>
    <row r="32" spans="1:26" ht="12.75">
      <c r="A32" s="3" t="str">
        <f>'[1]YKDT85-R7'!$A79</f>
        <v>Na</v>
      </c>
      <c r="B32" s="3">
        <f>AVERAGE('[1]YKDT85-R7'!$B79,'[1]YKDT85-R7'!$E79)</f>
        <v>0.017244513556044058</v>
      </c>
      <c r="C32" s="3">
        <f>STDEV('[1]YKDT85-R7'!$B79,'[1]YKDT85-R7'!$E79)</f>
        <v>0.0003859686324506769</v>
      </c>
      <c r="D32" s="3">
        <f>AVERAGE('[1]YKDT85-R7'!$C79:$D79)</f>
        <v>0.015243405837124059</v>
      </c>
      <c r="E32" s="3">
        <f>STDEV('[1]YKDT85-R7'!$C79:$D79)</f>
        <v>3.9685988115228315E-05</v>
      </c>
      <c r="G32" s="3">
        <f>AVERAGE('[1]YKDT85-R7'!$F79,'[1]YKDT85-R7'!$H79)</f>
        <v>0.017543707411212348</v>
      </c>
      <c r="H32" s="3">
        <f>STDEV('[1]YKDT85-R7'!$F79,'[1]YKDT85-R7'!$H79)</f>
        <v>0.0005290708250051892</v>
      </c>
      <c r="I32" s="3">
        <f>'[1]YKDT85-R7'!G79</f>
        <v>0.010528594305328678</v>
      </c>
      <c r="K32" s="3">
        <f>('[1]YKDT85-R7'!$I79)</f>
        <v>0.025814716182762005</v>
      </c>
      <c r="M32" s="3">
        <f>AVERAGE('[1]YKDT85-R7'!$J79:$K79)</f>
        <v>0.016857984957699676</v>
      </c>
      <c r="N32" s="3">
        <f>STDEV('[1]YKDT85-R7'!$J79:$K79)</f>
        <v>0.0006541116475289053</v>
      </c>
      <c r="O32" s="3">
        <f>AVERAGE('[1]YKDT85-R7'!$L79:$M79)</f>
        <v>0.012387155896026108</v>
      </c>
      <c r="P32" s="3">
        <f>STDEV('[1]YKDT85-R7'!$L79:$M79)</f>
        <v>0.0018524040392595754</v>
      </c>
      <c r="R32" s="3">
        <f>AVERAGE('[1]YKDT85-R7'!$N79:$N79,'[1]YKDT85-R7'!$Q79)</f>
        <v>0.017414194862733046</v>
      </c>
      <c r="S32" s="3">
        <f>STDEV('[1]YKDT85-R7'!$N79:$N79,'[1]YKDT85-R7'!$Q79)</f>
        <v>0.002216162090155889</v>
      </c>
      <c r="T32" s="3">
        <f>AVERAGE('[1]YKDT85-R7'!$O79:$P79)</f>
        <v>0.013246436357207222</v>
      </c>
      <c r="U32" s="3">
        <f>STDEV('[1]YKDT85-R7'!$O79:$P79)</f>
        <v>0.0007834574645198564</v>
      </c>
      <c r="W32" s="3">
        <f t="shared" si="4"/>
        <v>0.01614739293150389</v>
      </c>
      <c r="X32" s="3">
        <f t="shared" si="5"/>
        <v>0.0025098165594972317</v>
      </c>
      <c r="Y32" s="3">
        <f t="shared" si="6"/>
        <v>0.016338227528024326</v>
      </c>
      <c r="Z32" s="3">
        <f t="shared" si="7"/>
        <v>0.005800509252861605</v>
      </c>
    </row>
    <row r="33" spans="1:26" ht="12.75">
      <c r="A33" s="3" t="str">
        <f>'[1]YKDT85-R7'!$A83</f>
        <v>K</v>
      </c>
      <c r="B33" s="3">
        <f>AVERAGE('[1]YKDT85-R7'!$B83,'[1]YKDT85-R7'!$E83)</f>
        <v>0.0003024380256655186</v>
      </c>
      <c r="C33" s="3">
        <f>STDEV('[1]YKDT85-R7'!$B83,'[1]YKDT85-R7'!$E83)</f>
        <v>0.00042771195767351866</v>
      </c>
      <c r="D33" s="3">
        <f>AVERAGE('[1]YKDT85-R7'!$C83:$D83)</f>
        <v>0.0002316144077622309</v>
      </c>
      <c r="E33" s="3">
        <f>STDEV('[1]YKDT85-R7'!$C83:$D83)</f>
        <v>6.536310468726803E-05</v>
      </c>
      <c r="G33" s="3">
        <f>AVERAGE('[1]YKDT85-R7'!$F83,'[1]YKDT85-R7'!$H83)</f>
        <v>2.3026441033919372E-05</v>
      </c>
      <c r="H33" s="3">
        <f>STDEV('[1]YKDT85-R7'!$F83,'[1]YKDT85-R7'!$H83)</f>
        <v>3.256430520335313E-05</v>
      </c>
      <c r="I33" s="3">
        <f>'[1]YKDT85-R7'!G83</f>
        <v>0</v>
      </c>
      <c r="K33" s="3">
        <f>('[1]YKDT85-R7'!$I83)</f>
        <v>0</v>
      </c>
      <c r="M33" s="3">
        <f>AVERAGE('[1]YKDT85-R7'!$J83:$K83)</f>
        <v>9.259964371319107E-05</v>
      </c>
      <c r="N33" s="3">
        <f>STDEV('[1]YKDT85-R7'!$J83:$K83)</f>
        <v>0.0001309556720101113</v>
      </c>
      <c r="O33" s="3">
        <f>AVERAGE('[1]YKDT85-R7'!$L83:$M83)</f>
        <v>0.0002083994610256448</v>
      </c>
      <c r="P33" s="3">
        <f>STDEV('[1]YKDT85-R7'!$L83:$M83)</f>
        <v>3.376741882040587E-05</v>
      </c>
      <c r="R33" s="3">
        <f>AVERAGE('[1]YKDT85-R7'!$N83:$N83,'[1]YKDT85-R7'!$Q83)</f>
        <v>0.0005770756460782748</v>
      </c>
      <c r="S33" s="3">
        <f>STDEV('[1]YKDT85-R7'!$N83:$N83,'[1]YKDT85-R7'!$Q83)</f>
        <v>0.00042360865611765246</v>
      </c>
      <c r="T33" s="3">
        <f>AVERAGE('[1]YKDT85-R7'!$O83:$P83)</f>
        <v>0</v>
      </c>
      <c r="U33" s="3">
        <f>STDEV('[1]YKDT85-R7'!$O83:$P83)</f>
        <v>0</v>
      </c>
      <c r="W33" s="3">
        <f t="shared" si="4"/>
        <v>0.00027773489345083943</v>
      </c>
      <c r="X33" s="3">
        <f t="shared" si="5"/>
        <v>0.0002308671543312203</v>
      </c>
      <c r="Y33" s="3">
        <f t="shared" si="6"/>
        <v>6.48428102950844E-05</v>
      </c>
      <c r="Z33" s="3">
        <f t="shared" si="7"/>
        <v>0.00010148519308751078</v>
      </c>
    </row>
    <row r="35" spans="1:26" ht="12.75">
      <c r="A35" s="3" t="str">
        <f>'[1]YKDT85-R7'!$A91</f>
        <v>Sum</v>
      </c>
      <c r="B35" s="3">
        <f>AVERAGE('[1]YKDT85-R7'!$B91,'[1]YKDT85-R7'!$E91)</f>
        <v>3.9999999999999996</v>
      </c>
      <c r="C35" s="3">
        <f>STDEV('[1]YKDT85-R7'!$B91,'[1]YKDT85-R7'!$E91)</f>
        <v>6.280369834735101E-16</v>
      </c>
      <c r="D35" s="3">
        <f>AVERAGE('[1]YKDT85-R7'!$C91:$D91)</f>
        <v>3.999999999999999</v>
      </c>
      <c r="E35" s="3">
        <f>STDEV('[1]YKDT85-R7'!$C91:$D91)</f>
        <v>4.440892098500626E-16</v>
      </c>
      <c r="G35" s="3">
        <f>AVERAGE('[1]YKDT85-R7'!$F91,'[1]YKDT85-R7'!$H91)</f>
        <v>4</v>
      </c>
      <c r="H35" s="3">
        <f>STDEV('[1]YKDT85-R7'!$F91,'[1]YKDT85-R7'!$H91)</f>
        <v>0</v>
      </c>
      <c r="I35" s="3">
        <f>'[1]YKDT85-R7'!G91</f>
        <v>3.9999999999999987</v>
      </c>
      <c r="K35" s="3">
        <f>('[1]YKDT85-R7'!$I91)</f>
        <v>3.9999999999999996</v>
      </c>
      <c r="M35" s="3">
        <f>AVERAGE('[1]YKDT85-R7'!$J91:$K91)</f>
        <v>3.999999999999999</v>
      </c>
      <c r="N35" s="3">
        <f>STDEV('[1]YKDT85-R7'!$J91:$K91)</f>
        <v>4.440892098500626E-16</v>
      </c>
      <c r="O35" s="3">
        <f>AVERAGE('[1]YKDT85-R7'!$L91:$M91)</f>
        <v>4</v>
      </c>
      <c r="P35" s="3">
        <f>STDEV('[1]YKDT85-R7'!$L91:$M91)</f>
        <v>8.881784197001252E-16</v>
      </c>
      <c r="R35" s="3">
        <f>AVERAGE('[1]YKDT85-R7'!$N91:$N91,'[1]YKDT85-R7'!$Q91)</f>
        <v>4</v>
      </c>
      <c r="S35" s="3">
        <f>STDEV('[1]YKDT85-R7'!$N91:$N91,'[1]YKDT85-R7'!$Q91)</f>
        <v>0</v>
      </c>
      <c r="T35" s="3">
        <f>AVERAGE('[1]YKDT85-R7'!$O91:$P91)</f>
        <v>3.999999999999999</v>
      </c>
      <c r="U35" s="3">
        <f>STDEV('[1]YKDT85-R7'!$O91:$P91)</f>
        <v>4.440892098500626E-16</v>
      </c>
      <c r="W35" s="3">
        <f>AVERAGE(B35,G35,O35,R35)</f>
        <v>4</v>
      </c>
      <c r="X35" s="3">
        <f>STDEV(B35,G35,O35,R35)</f>
        <v>2.5639502485114184E-16</v>
      </c>
      <c r="Y35" s="3">
        <f>AVERAGE(D35,I35,K35,M35,T35)</f>
        <v>3.999999999999999</v>
      </c>
      <c r="Z35" s="3">
        <f>STDEV(D35,I35,K35,M35,T35)</f>
        <v>3.1401849173675503E-16</v>
      </c>
    </row>
    <row r="37" spans="1:26" ht="12.75">
      <c r="A37" s="3" t="str">
        <f>'[1]YKDT85-R7'!$A97</f>
        <v>Mg#</v>
      </c>
      <c r="B37" s="3">
        <f>AVERAGE('[1]YKDT85-R7'!$B97,'[1]YKDT85-R7'!$E97)</f>
        <v>83.2961521287462</v>
      </c>
      <c r="C37" s="3">
        <f>STDEV('[1]YKDT85-R7'!$B97,'[1]YKDT85-R7'!$E97)</f>
        <v>0.649749436887242</v>
      </c>
      <c r="D37" s="3">
        <f>AVERAGE('[1]YKDT85-R7'!$C97:$D97)</f>
        <v>86.29533439070272</v>
      </c>
      <c r="E37" s="3">
        <f>STDEV('[1]YKDT85-R7'!$C97:$D97)</f>
        <v>0.05540094553659757</v>
      </c>
      <c r="G37" s="3">
        <f>AVERAGE('[1]YKDT85-R7'!$F97,'[1]YKDT85-R7'!$H97)</f>
        <v>83.51014116350393</v>
      </c>
      <c r="H37" s="3">
        <f>STDEV('[1]YKDT85-R7'!$F97,'[1]YKDT85-R7'!$H97)</f>
        <v>2.713824120775911</v>
      </c>
      <c r="I37" s="3">
        <f>'[1]YKDT85-R7'!G97</f>
        <v>84.68592796651389</v>
      </c>
      <c r="K37" s="3">
        <f>('[1]YKDT85-R7'!$I97)</f>
        <v>85.36276164370308</v>
      </c>
      <c r="M37" s="3">
        <f>AVERAGE('[1]YKDT85-R7'!$J97:$K97)</f>
        <v>86.05012069860058</v>
      </c>
      <c r="N37" s="3">
        <f>STDEV('[1]YKDT85-R7'!$J97:$K97)</f>
        <v>0.005804036714085619</v>
      </c>
      <c r="O37" s="3">
        <f>AVERAGE('[1]YKDT85-R7'!$L97:$M97)</f>
        <v>83.8577318474913</v>
      </c>
      <c r="P37" s="3">
        <f>STDEV('[1]YKDT85-R7'!$L97:$M97)</f>
        <v>0.8923456419379465</v>
      </c>
      <c r="R37" s="3">
        <f>AVERAGE('[1]YKDT85-R7'!$N97:$N97,'[1]YKDT85-R7'!$Q97)</f>
        <v>83.25506533882162</v>
      </c>
      <c r="S37" s="3">
        <f>STDEV('[1]YKDT85-R7'!$N97:$N97,'[1]YKDT85-R7'!$Q97)</f>
        <v>0.9356644559842813</v>
      </c>
      <c r="T37" s="3">
        <f>AVERAGE('[1]YKDT85-R7'!$O97:$P97)</f>
        <v>85.7721023345895</v>
      </c>
      <c r="U37" s="3">
        <f>STDEV('[1]YKDT85-R7'!$O97:$P97)</f>
        <v>0.5118191736010361</v>
      </c>
      <c r="W37" s="3">
        <f>AVERAGE(B37,G37,O37,R37)</f>
        <v>83.47977261964076</v>
      </c>
      <c r="X37" s="3">
        <f>STDEV(B37,G37,O37,R37)</f>
        <v>0.2756720715531594</v>
      </c>
      <c r="Y37" s="3">
        <f>AVERAGE(D37,I37,K37,M37,T37)</f>
        <v>85.63324940682196</v>
      </c>
      <c r="Z37" s="3">
        <f>STDEV(D37,I37,K37,M37,T37)</f>
        <v>0.6328506689163399</v>
      </c>
    </row>
    <row r="38" spans="1:26" ht="12.75">
      <c r="A38" s="3" t="str">
        <f>'[1]YKDT85-R7'!$A98</f>
        <v>Wo</v>
      </c>
      <c r="B38" s="3">
        <f>AVERAGE('[1]YKDT85-R7'!$B98,'[1]YKDT85-R7'!$E98)</f>
        <v>42.97258122322968</v>
      </c>
      <c r="C38" s="3">
        <f>STDEV('[1]YKDT85-R7'!$B98,'[1]YKDT85-R7'!$E98)</f>
        <v>1.267759205817142</v>
      </c>
      <c r="D38" s="3">
        <f>AVERAGE('[1]YKDT85-R7'!$C98:$D98)</f>
        <v>45.10310488020569</v>
      </c>
      <c r="E38" s="3">
        <f>STDEV('[1]YKDT85-R7'!$C98:$D98)</f>
        <v>0.7739927572934582</v>
      </c>
      <c r="G38" s="3">
        <f>AVERAGE('[1]YKDT85-R7'!$F98,'[1]YKDT85-R7'!$H98)</f>
        <v>43.76553031677995</v>
      </c>
      <c r="H38" s="3">
        <f>STDEV('[1]YKDT85-R7'!$F98,'[1]YKDT85-R7'!$H98)</f>
        <v>2.4032742812520893</v>
      </c>
      <c r="I38" s="3">
        <f>'[1]YKDT85-R7'!G98</f>
        <v>41.746281529128105</v>
      </c>
      <c r="K38" s="3">
        <f>('[1]YKDT85-R7'!$I98)</f>
        <v>44.20825584975392</v>
      </c>
      <c r="M38" s="3">
        <f>AVERAGE('[1]YKDT85-R7'!$J98:$K98)</f>
        <v>44.64888856532264</v>
      </c>
      <c r="N38" s="3">
        <f>STDEV('[1]YKDT85-R7'!$J98:$K98)</f>
        <v>0.385602417038495</v>
      </c>
      <c r="O38" s="3">
        <f>AVERAGE('[1]YKDT85-R7'!$L98:$M98)</f>
        <v>43.32421691124458</v>
      </c>
      <c r="P38" s="3">
        <f>STDEV('[1]YKDT85-R7'!$L98:$M98)</f>
        <v>0.8821839214321369</v>
      </c>
      <c r="R38" s="3">
        <f>AVERAGE('[1]YKDT85-R7'!$N98:$N98,'[1]YKDT85-R7'!$Q98)</f>
        <v>43.411506448858056</v>
      </c>
      <c r="S38" s="3">
        <f>STDEV('[1]YKDT85-R7'!$N98:$N98,'[1]YKDT85-R7'!$Q98)</f>
        <v>0.6229278651198453</v>
      </c>
      <c r="T38" s="3">
        <f>AVERAGE('[1]YKDT85-R7'!$O98:$P98)</f>
        <v>42.89884870424464</v>
      </c>
      <c r="U38" s="3">
        <f>STDEV('[1]YKDT85-R7'!$O98:$P98)</f>
        <v>1.2526399667528572</v>
      </c>
      <c r="W38" s="3">
        <f>AVERAGE(B38,G38,O38,R38)</f>
        <v>43.36845872502807</v>
      </c>
      <c r="X38" s="3">
        <f>STDEV(B38,G38,O38,R38)</f>
        <v>0.3256763679987611</v>
      </c>
      <c r="Y38" s="3">
        <f>AVERAGE(D38,I38,K38,M38,T38)</f>
        <v>43.721075905731</v>
      </c>
      <c r="Z38" s="3">
        <f>STDEV(D38,I38,K38,M38,T38)</f>
        <v>1.376958161689284</v>
      </c>
    </row>
    <row r="39" spans="1:26" ht="12.75">
      <c r="A39" s="3" t="str">
        <f>'[1]YKDT85-R7'!$A99</f>
        <v>En</v>
      </c>
      <c r="B39" s="3">
        <f>AVERAGE('[1]YKDT85-R7'!$B99,'[1]YKDT85-R7'!$E99)</f>
        <v>47.49752687024535</v>
      </c>
      <c r="C39" s="3">
        <f>STDEV('[1]YKDT85-R7'!$B99,'[1]YKDT85-R7'!$E99)</f>
        <v>0.6854593043311497</v>
      </c>
      <c r="D39" s="3">
        <f>AVERAGE('[1]YKDT85-R7'!$C99:$D99)</f>
        <v>47.373673613392825</v>
      </c>
      <c r="E39" s="3">
        <f>STDEV('[1]YKDT85-R7'!$C99:$D99)</f>
        <v>0.6983330370324459</v>
      </c>
      <c r="G39" s="3">
        <f>AVERAGE('[1]YKDT85-R7'!$F99,'[1]YKDT85-R7'!$H99)</f>
        <v>46.92887469643836</v>
      </c>
      <c r="H39" s="3">
        <f>STDEV('[1]YKDT85-R7'!$F99,'[1]YKDT85-R7'!$H99)</f>
        <v>0.4808731423665931</v>
      </c>
      <c r="I39" s="3">
        <f>'[1]YKDT85-R7'!G99</f>
        <v>49.33270206205837</v>
      </c>
      <c r="K39" s="3">
        <f>('[1]YKDT85-R7'!$I99)</f>
        <v>47.62537357583921</v>
      </c>
      <c r="M39" s="3">
        <f>AVERAGE('[1]YKDT85-R7'!$J99:$K99)</f>
        <v>47.62970938780971</v>
      </c>
      <c r="N39" s="3">
        <f>STDEV('[1]YKDT85-R7'!$J99:$K99)</f>
        <v>0.3350239441074666</v>
      </c>
      <c r="O39" s="3">
        <f>AVERAGE('[1]YKDT85-R7'!$L99:$M99)</f>
        <v>47.530962269922725</v>
      </c>
      <c r="P39" s="3">
        <f>STDEV('[1]YKDT85-R7'!$L99:$M99)</f>
        <v>1.2455233076618746</v>
      </c>
      <c r="R39" s="3">
        <f>AVERAGE('[1]YKDT85-R7'!$N99:$N99,'[1]YKDT85-R7'!$Q99)</f>
        <v>47.10987302294791</v>
      </c>
      <c r="S39" s="3">
        <f>STDEV('[1]YKDT85-R7'!$N99:$N99,'[1]YKDT85-R7'!$Q99)</f>
        <v>0.010859419216190403</v>
      </c>
      <c r="T39" s="3">
        <f>AVERAGE('[1]YKDT85-R7'!$O99:$P99)</f>
        <v>48.97365229786104</v>
      </c>
      <c r="U39" s="3">
        <f>STDEV('[1]YKDT85-R7'!$O99:$P99)</f>
        <v>0.7821609934869095</v>
      </c>
      <c r="W39" s="3">
        <f>AVERAGE(B39,G39,O39,R39)</f>
        <v>47.26680921488859</v>
      </c>
      <c r="X39" s="3">
        <f>STDEV(B39,G39,O39,R39)</f>
        <v>0.2954297322420384</v>
      </c>
      <c r="Y39" s="3">
        <f>AVERAGE(D39,I39,K39,M39,T39)</f>
        <v>48.18702218739223</v>
      </c>
      <c r="Z39" s="3">
        <f>STDEV(D39,I39,K39,M39,T39)</f>
        <v>0.8970718934645743</v>
      </c>
    </row>
    <row r="40" spans="1:26" ht="12.75">
      <c r="A40" s="3" t="str">
        <f>'[1]YKDT85-R7'!$A100</f>
        <v>Fs</v>
      </c>
      <c r="B40" s="3">
        <f>AVERAGE('[1]YKDT85-R7'!$B100,'[1]YKDT85-R7'!$E100)</f>
        <v>9.529891906524965</v>
      </c>
      <c r="C40" s="3">
        <f>STDEV('[1]YKDT85-R7'!$B100,'[1]YKDT85-R7'!$E100)</f>
        <v>0.582299901485543</v>
      </c>
      <c r="D40" s="3">
        <f>AVERAGE('[1]YKDT85-R7'!$C100:$D100)</f>
        <v>7.523221506401486</v>
      </c>
      <c r="E40" s="3">
        <f>STDEV('[1]YKDT85-R7'!$C100:$D100)</f>
        <v>0.07565972026072082</v>
      </c>
      <c r="G40" s="3">
        <f>AVERAGE('[1]YKDT85-R7'!$F100,'[1]YKDT85-R7'!$H100)</f>
        <v>9.30559498678168</v>
      </c>
      <c r="H40" s="3">
        <f>STDEV('[1]YKDT85-R7'!$F100,'[1]YKDT85-R7'!$H100)</f>
        <v>1.9224011388860331</v>
      </c>
      <c r="I40" s="3">
        <f>'[1]YKDT85-R7'!G100</f>
        <v>8.921016408813527</v>
      </c>
      <c r="K40" s="3">
        <f>('[1]YKDT85-R7'!$I100)</f>
        <v>8.166370574406868</v>
      </c>
      <c r="M40" s="3">
        <f>AVERAGE('[1]YKDT85-R7'!$J100:$K100)</f>
        <v>7.721402046867649</v>
      </c>
      <c r="N40" s="3">
        <f>STDEV('[1]YKDT85-R7'!$J100:$K100)</f>
        <v>0.05057847293082461</v>
      </c>
      <c r="O40" s="3">
        <f>AVERAGE('[1]YKDT85-R7'!$L100:$M100)</f>
        <v>9.144820818832695</v>
      </c>
      <c r="P40" s="3">
        <f>STDEV('[1]YKDT85-R7'!$L100:$M100)</f>
        <v>0.3633393862302992</v>
      </c>
      <c r="R40" s="3">
        <f>AVERAGE('[1]YKDT85-R7'!$N100:$N100,'[1]YKDT85-R7'!$Q100)</f>
        <v>9.478620528194035</v>
      </c>
      <c r="S40" s="3">
        <f>STDEV('[1]YKDT85-R7'!$N100:$N100,'[1]YKDT85-R7'!$Q100)</f>
        <v>0.6337872843359106</v>
      </c>
      <c r="T40" s="3">
        <f>AVERAGE('[1]YKDT85-R7'!$O100:$P100)</f>
        <v>8.127498997894328</v>
      </c>
      <c r="U40" s="3">
        <f>STDEV('[1]YKDT85-R7'!$O100:$P100)</f>
        <v>0.4704789732659918</v>
      </c>
      <c r="W40" s="3">
        <f>AVERAGE(B40,G40,O40,R40)</f>
        <v>9.364732060083345</v>
      </c>
      <c r="X40" s="3">
        <f>STDEV(B40,G40,O40,R40)</f>
        <v>0.1752203427233074</v>
      </c>
      <c r="Y40" s="3">
        <f>AVERAGE(D40,I40,K40,M40,T40)</f>
        <v>8.091901906876773</v>
      </c>
      <c r="Z40" s="3">
        <f>STDEV(D40,I40,K40,M40,T40)</f>
        <v>0.5373339596577437</v>
      </c>
    </row>
    <row r="41" spans="1:26" ht="12.75">
      <c r="A41" s="3" t="str">
        <f>'[1]YKDT85-R7'!$A101</f>
        <v>Sum</v>
      </c>
      <c r="B41" s="3">
        <f>AVERAGE('[1]YKDT85-R7'!$B101,'[1]YKDT85-R7'!$E101)</f>
        <v>100</v>
      </c>
      <c r="C41" s="3">
        <f>STDEV('[1]YKDT85-R7'!$B101,'[1]YKDT85-R7'!$E101)</f>
        <v>0</v>
      </c>
      <c r="D41" s="3">
        <f>AVERAGE('[1]YKDT85-R7'!$C101:$D101)</f>
        <v>100</v>
      </c>
      <c r="E41" s="3">
        <f>STDEV('[1]YKDT85-R7'!$C101:$D101)</f>
        <v>0</v>
      </c>
      <c r="G41" s="3">
        <f>AVERAGE('[1]YKDT85-R7'!$F101,'[1]YKDT85-R7'!$H101)</f>
        <v>100</v>
      </c>
      <c r="H41" s="3">
        <f>STDEV('[1]YKDT85-R7'!$F101,'[1]YKDT85-R7'!$H101)</f>
        <v>3.1776437161565096E-14</v>
      </c>
      <c r="I41" s="3">
        <f>'[1]YKDT85-R7'!G101</f>
        <v>100</v>
      </c>
      <c r="K41" s="3">
        <f>('[1]YKDT85-R7'!$I101)</f>
        <v>100</v>
      </c>
      <c r="M41" s="3">
        <f>AVERAGE('[1]YKDT85-R7'!$J101:$K101)</f>
        <v>100</v>
      </c>
      <c r="N41" s="3">
        <f>STDEV('[1]YKDT85-R7'!$J101:$K101)</f>
        <v>1.4210854715202004E-14</v>
      </c>
      <c r="O41" s="3">
        <f>AVERAGE('[1]YKDT85-R7'!$L101:$M101)</f>
        <v>100</v>
      </c>
      <c r="P41" s="3">
        <f>STDEV('[1]YKDT85-R7'!$L101:$M101)</f>
        <v>1.4210854715202004E-14</v>
      </c>
      <c r="R41" s="3">
        <f>AVERAGE('[1]YKDT85-R7'!$N101:$N101,'[1]YKDT85-R7'!$Q101)</f>
        <v>100</v>
      </c>
      <c r="S41" s="3">
        <f>STDEV('[1]YKDT85-R7'!$N101:$N101,'[1]YKDT85-R7'!$Q101)</f>
        <v>0</v>
      </c>
      <c r="T41" s="3">
        <f>AVERAGE('[1]YKDT85-R7'!$O101:$P101)</f>
        <v>100</v>
      </c>
      <c r="U41" s="3">
        <f>STDEV('[1]YKDT85-R7'!$O101:$P101)</f>
        <v>0</v>
      </c>
      <c r="W41" s="3">
        <f>AVERAGE(B41,G41,O41,R41)</f>
        <v>100</v>
      </c>
      <c r="X41" s="3">
        <f>STDEV(B41,G41,O41,R41)</f>
        <v>0</v>
      </c>
      <c r="Y41" s="3">
        <f>AVERAGE(D41,I41,K41,M41,T41)</f>
        <v>100</v>
      </c>
      <c r="Z41" s="3">
        <f>STDEV(D41,I41,K41,M41,T41)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41"/>
  <sheetViews>
    <sheetView zoomScale="85" zoomScaleNormal="85" workbookViewId="0" topLeftCell="A1">
      <selection activeCell="A2" sqref="A2"/>
    </sheetView>
  </sheetViews>
  <sheetFormatPr defaultColWidth="11.421875" defaultRowHeight="12.75"/>
  <cols>
    <col min="1" max="1" width="13.00390625" style="5" customWidth="1"/>
    <col min="2" max="2" width="7.00390625" style="5" customWidth="1"/>
    <col min="3" max="3" width="5.421875" style="5" customWidth="1"/>
    <col min="4" max="4" width="7.00390625" style="5" customWidth="1"/>
    <col min="5" max="5" width="5.421875" style="5" customWidth="1"/>
    <col min="6" max="6" width="3.57421875" style="5" customWidth="1"/>
    <col min="7" max="7" width="7.00390625" style="5" customWidth="1"/>
    <col min="8" max="8" width="5.421875" style="5" customWidth="1"/>
    <col min="9" max="9" width="3.57421875" style="5" customWidth="1"/>
    <col min="10" max="10" width="7.00390625" style="5" customWidth="1"/>
    <col min="11" max="11" width="5.421875" style="5" customWidth="1"/>
    <col min="12" max="12" width="7.00390625" style="5" customWidth="1"/>
    <col min="13" max="13" width="5.421875" style="5" customWidth="1"/>
    <col min="14" max="14" width="7.00390625" style="5" customWidth="1"/>
    <col min="15" max="15" width="3.57421875" style="5" customWidth="1"/>
    <col min="16" max="16" width="7.00390625" style="5" customWidth="1"/>
    <col min="17" max="17" width="5.421875" style="5" customWidth="1"/>
    <col min="18" max="18" width="7.00390625" style="5" customWidth="1"/>
    <col min="19" max="19" width="5.421875" style="5" customWidth="1"/>
    <col min="20" max="20" width="4.28125" style="5" customWidth="1"/>
    <col min="21" max="21" width="7.00390625" style="5" customWidth="1"/>
    <col min="22" max="22" width="5.421875" style="5" customWidth="1"/>
    <col min="23" max="23" width="7.00390625" style="5" customWidth="1"/>
    <col min="24" max="24" width="5.421875" style="5" customWidth="1"/>
    <col min="25" max="16384" width="7.00390625" style="5" customWidth="1"/>
  </cols>
  <sheetData>
    <row r="2" ht="15">
      <c r="A2" s="18" t="s">
        <v>94</v>
      </c>
    </row>
    <row r="6" spans="1:21" ht="12.75">
      <c r="A6" s="5" t="s">
        <v>80</v>
      </c>
      <c r="U6" s="5" t="s">
        <v>62</v>
      </c>
    </row>
    <row r="7" spans="1:21" ht="12.75">
      <c r="A7" s="5" t="str">
        <f>'[1]YKDT86-R20'!$A6</f>
        <v>YKDT86-R20</v>
      </c>
      <c r="B7" s="5" t="s">
        <v>59</v>
      </c>
      <c r="G7" s="5" t="s">
        <v>59</v>
      </c>
      <c r="J7" s="5" t="s">
        <v>59</v>
      </c>
      <c r="P7" s="5" t="s">
        <v>59</v>
      </c>
      <c r="U7" s="5" t="s">
        <v>59</v>
      </c>
    </row>
    <row r="8" ht="12.75">
      <c r="J8" s="5" t="s">
        <v>79</v>
      </c>
    </row>
    <row r="9" spans="2:21" ht="12.75">
      <c r="B9" s="5" t="str">
        <f>'[1]YKDT86-R20'!$B8</f>
        <v>cpx</v>
      </c>
      <c r="G9" s="5" t="str">
        <f>'[1]YKDT86-R20'!$H$8</f>
        <v>small cpx</v>
      </c>
      <c r="J9" s="5" t="str">
        <f>'[1]YKDT86-R20'!$J8</f>
        <v>cpx</v>
      </c>
      <c r="P9" s="5" t="str">
        <f>'[1]YKDT86-R20'!$P8</f>
        <v>cpx</v>
      </c>
      <c r="U9" s="5" t="s">
        <v>37</v>
      </c>
    </row>
    <row r="10" spans="1:24" ht="12.75">
      <c r="A10" s="5" t="s">
        <v>55</v>
      </c>
      <c r="B10" s="5" t="s">
        <v>4</v>
      </c>
      <c r="C10" s="5" t="s">
        <v>54</v>
      </c>
      <c r="D10" s="5" t="s">
        <v>3</v>
      </c>
      <c r="E10" s="5" t="s">
        <v>54</v>
      </c>
      <c r="G10" s="5" t="s">
        <v>4</v>
      </c>
      <c r="H10" s="5" t="s">
        <v>54</v>
      </c>
      <c r="J10" s="5" t="s">
        <v>4</v>
      </c>
      <c r="K10" s="5" t="s">
        <v>54</v>
      </c>
      <c r="L10" s="5" t="s">
        <v>2</v>
      </c>
      <c r="M10" s="5" t="s">
        <v>54</v>
      </c>
      <c r="N10" s="5" t="s">
        <v>32</v>
      </c>
      <c r="P10" s="5" t="s">
        <v>4</v>
      </c>
      <c r="Q10" s="5" t="s">
        <v>54</v>
      </c>
      <c r="R10" s="5" t="s">
        <v>3</v>
      </c>
      <c r="S10" s="5" t="s">
        <v>54</v>
      </c>
      <c r="U10" s="5" t="s">
        <v>0</v>
      </c>
      <c r="V10" s="5" t="s">
        <v>54</v>
      </c>
      <c r="W10" s="5" t="s">
        <v>2</v>
      </c>
      <c r="X10" s="5" t="s">
        <v>54</v>
      </c>
    </row>
    <row r="11" spans="2:23" ht="12.75">
      <c r="B11" s="5" t="str">
        <f>'[1]YKDT86-R20'!$B9</f>
        <v>rim</v>
      </c>
      <c r="D11" s="5" t="s">
        <v>35</v>
      </c>
      <c r="G11" s="5" t="s">
        <v>35</v>
      </c>
      <c r="J11" s="5" t="str">
        <f>'[1]YKDT86-R20'!$J9</f>
        <v>rim</v>
      </c>
      <c r="L11" s="5" t="s">
        <v>43</v>
      </c>
      <c r="N11" s="5" t="s">
        <v>35</v>
      </c>
      <c r="P11" s="5" t="str">
        <f>'[1]YKDT86-R20'!$P9</f>
        <v>rim</v>
      </c>
      <c r="R11" s="5" t="s">
        <v>35</v>
      </c>
      <c r="U11" s="5" t="s">
        <v>35</v>
      </c>
      <c r="W11" s="5" t="s">
        <v>36</v>
      </c>
    </row>
    <row r="13" spans="1:24" ht="12.75">
      <c r="A13" s="5" t="str">
        <f>'[1]YKDT86-R20'!$A15</f>
        <v>SiO2</v>
      </c>
      <c r="B13" s="5">
        <f>AVERAGE('[1]YKDT86-R20'!$B15,'[1]YKDT86-R20'!$G15)</f>
        <v>50.584500000000006</v>
      </c>
      <c r="C13" s="5">
        <f>STDEV('[1]YKDT86-R20'!$B15,'[1]YKDT86-R20'!$G15)</f>
        <v>0.621546860662801</v>
      </c>
      <c r="D13" s="5">
        <f>AVERAGE('[1]YKDT86-R20'!$C15:$F15)</f>
        <v>51.169</v>
      </c>
      <c r="E13" s="5">
        <f>STDEV('[1]YKDT86-R20'!$C15:$F15)</f>
        <v>0.6209412210509946</v>
      </c>
      <c r="G13" s="5">
        <f>AVERAGE('[1]YKDT86-R20'!$H15:$I15)</f>
        <v>50.684</v>
      </c>
      <c r="H13" s="5">
        <f>STDEV('[1]YKDT86-R20'!$H15:$I15)</f>
        <v>1.2855201281975812</v>
      </c>
      <c r="J13" s="5">
        <f>AVERAGE('[1]YKDT86-R20'!$J15,'[1]YKDT86-R20'!$N15)</f>
        <v>51.361000000000004</v>
      </c>
      <c r="K13" s="5">
        <f>STDEV('[1]YKDT86-R20'!$J15,'[1]YKDT86-R20'!$N15)</f>
        <v>0.527501658764566</v>
      </c>
      <c r="L13" s="5">
        <f>AVERAGE('[1]YKDT86-R20'!$K15:$M15)</f>
        <v>51.080999999999996</v>
      </c>
      <c r="M13" s="5">
        <f>STDEV('[1]YKDT86-R20'!$K15:$M15)</f>
        <v>1.120874212389789</v>
      </c>
      <c r="N13" s="5">
        <f>'[1]YKDT86-R20'!$O15</f>
        <v>50.977</v>
      </c>
      <c r="P13" s="5">
        <f>AVERAGE('[1]YKDT86-R20'!$P15,'[1]YKDT86-R20'!$U15)</f>
        <v>51.7675</v>
      </c>
      <c r="Q13" s="5">
        <f>STDEV('[1]YKDT86-R20'!$P15,'[1]YKDT86-R20'!$U15)</f>
        <v>0.19162593770155495</v>
      </c>
      <c r="R13" s="5">
        <f>AVERAGE('[1]YKDT86-R20'!$Q15:$T15)</f>
        <v>51.2125</v>
      </c>
      <c r="S13" s="5">
        <f>STDEV('[1]YKDT86-R20'!$Q15:$T15)</f>
        <v>0.4711790176426155</v>
      </c>
      <c r="U13" s="5">
        <f aca="true" t="shared" si="0" ref="U13:U21">AVERAGE(D13,G13,L13,N13,R13)</f>
        <v>51.0247</v>
      </c>
      <c r="V13" s="5">
        <f aca="true" t="shared" si="1" ref="V13:V21">STDEV(D13,G13,L13,N13,R13)</f>
        <v>0.21072066818421023</v>
      </c>
      <c r="W13" s="5">
        <f aca="true" t="shared" si="2" ref="W13:W21">AVERAGE(P13,J13,B13)</f>
        <v>51.23766666666668</v>
      </c>
      <c r="X13" s="5">
        <f aca="true" t="shared" si="3" ref="X13:X21">STDEV(P13,J13,B13)</f>
        <v>0.6010662054484892</v>
      </c>
    </row>
    <row r="14" spans="1:24" ht="12.75">
      <c r="A14" s="5" t="str">
        <f>'[1]YKDT86-R20'!$A18</f>
        <v>TiO2</v>
      </c>
      <c r="B14" s="5">
        <f>AVERAGE('[1]YKDT86-R20'!$B18,'[1]YKDT86-R20'!$G18)</f>
        <v>0.583</v>
      </c>
      <c r="C14" s="5">
        <f>STDEV('[1]YKDT86-R20'!$B18,'[1]YKDT86-R20'!$G18)</f>
        <v>0.09758073580374428</v>
      </c>
      <c r="D14" s="5">
        <f>AVERAGE('[1]YKDT86-R20'!$C18:$F18)</f>
        <v>0.49824999999999997</v>
      </c>
      <c r="E14" s="5">
        <f>STDEV('[1]YKDT86-R20'!$C18:$F18)</f>
        <v>0.08279845006600885</v>
      </c>
      <c r="G14" s="5">
        <f>AVERAGE('[1]YKDT86-R20'!$H18:$I18)</f>
        <v>0.569</v>
      </c>
      <c r="H14" s="5">
        <f>STDEV('[1]YKDT86-R20'!$H18:$I18)</f>
        <v>0.21213203435596434</v>
      </c>
      <c r="J14" s="5">
        <f>AVERAGE('[1]YKDT86-R20'!$J18,'[1]YKDT86-R20'!$N18)</f>
        <v>0.4165</v>
      </c>
      <c r="K14" s="5">
        <f>STDEV('[1]YKDT86-R20'!$J18,'[1]YKDT86-R20'!$N18)</f>
        <v>0.017677669529663664</v>
      </c>
      <c r="L14" s="5">
        <f>AVERAGE('[1]YKDT86-R20'!$K18:$M18)</f>
        <v>0.5693333333333334</v>
      </c>
      <c r="M14" s="5">
        <f>STDEV('[1]YKDT86-R20'!$K18:$M18)</f>
        <v>0.17304431031771414</v>
      </c>
      <c r="N14" s="5">
        <f>'[1]YKDT86-R20'!$O18</f>
        <v>0.544</v>
      </c>
      <c r="P14" s="5">
        <f>AVERAGE('[1]YKDT86-R20'!$P18,'[1]YKDT86-R20'!$U18)</f>
        <v>0.377</v>
      </c>
      <c r="Q14" s="5">
        <f>STDEV('[1]YKDT86-R20'!$P18,'[1]YKDT86-R20'!$U18)</f>
        <v>0.009899494936611674</v>
      </c>
      <c r="R14" s="5">
        <f>AVERAGE('[1]YKDT86-R20'!$Q18:$T18)</f>
        <v>0.45299999999999996</v>
      </c>
      <c r="S14" s="5">
        <f>STDEV('[1]YKDT86-R20'!$Q18:$T18)</f>
        <v>0.11916095557410313</v>
      </c>
      <c r="U14" s="5">
        <f t="shared" si="0"/>
        <v>0.5267166666666666</v>
      </c>
      <c r="V14" s="5">
        <f t="shared" si="1"/>
        <v>0.050366834877284196</v>
      </c>
      <c r="W14" s="5">
        <f t="shared" si="2"/>
        <v>0.45883333333333337</v>
      </c>
      <c r="X14" s="5">
        <f t="shared" si="3"/>
        <v>0.1093301574741996</v>
      </c>
    </row>
    <row r="15" spans="1:24" ht="12.75">
      <c r="A15" s="5" t="str">
        <f>'[1]YKDT86-R20'!$A14</f>
        <v>Al2O3</v>
      </c>
      <c r="B15" s="5">
        <f>AVERAGE('[1]YKDT86-R20'!$B14,'[1]YKDT86-R20'!$G14)</f>
        <v>3.418</v>
      </c>
      <c r="C15" s="5">
        <f>STDEV('[1]YKDT86-R20'!$B14,'[1]YKDT86-R20'!$G14)</f>
        <v>0.048083261120685276</v>
      </c>
      <c r="D15" s="5">
        <f>AVERAGE('[1]YKDT86-R20'!$C14:$F14)</f>
        <v>2.717</v>
      </c>
      <c r="E15" s="5">
        <f>STDEV('[1]YKDT86-R20'!$C14:$F14)</f>
        <v>0.766983702564793</v>
      </c>
      <c r="G15" s="5">
        <f>AVERAGE('[1]YKDT86-R20'!$H14:$I14)</f>
        <v>2.9699999999999998</v>
      </c>
      <c r="H15" s="5">
        <f>STDEV('[1]YKDT86-R20'!$H14:$I14)</f>
        <v>1.0903586565896577</v>
      </c>
      <c r="J15" s="5">
        <f>AVERAGE('[1]YKDT86-R20'!$J14,'[1]YKDT86-R20'!$N14)</f>
        <v>2.4005</v>
      </c>
      <c r="K15" s="5">
        <f>STDEV('[1]YKDT86-R20'!$J14,'[1]YKDT86-R20'!$N14)</f>
        <v>0.12091525958289748</v>
      </c>
      <c r="L15" s="5">
        <f>AVERAGE('[1]YKDT86-R20'!$K14:$M14)</f>
        <v>3.0726666666666667</v>
      </c>
      <c r="M15" s="5">
        <f>STDEV('[1]YKDT86-R20'!$K14:$M14)</f>
        <v>1.2017721636538816</v>
      </c>
      <c r="N15" s="5">
        <f>'[1]YKDT86-R20'!$O14</f>
        <v>2.481</v>
      </c>
      <c r="P15" s="5">
        <f>AVERAGE('[1]YKDT86-R20'!$P14,'[1]YKDT86-R20'!$U14)</f>
        <v>2.0605</v>
      </c>
      <c r="Q15" s="5">
        <f>STDEV('[1]YKDT86-R20'!$P14,'[1]YKDT86-R20'!$U14)</f>
        <v>0.030405591591021335</v>
      </c>
      <c r="R15" s="5">
        <f>AVERAGE('[1]YKDT86-R20'!$Q14:$T14)</f>
        <v>2.5595</v>
      </c>
      <c r="S15" s="5">
        <f>STDEV('[1]YKDT86-R20'!$Q14:$T14)</f>
        <v>0.6936053152429942</v>
      </c>
      <c r="U15" s="5">
        <f t="shared" si="0"/>
        <v>2.7600333333333333</v>
      </c>
      <c r="V15" s="5">
        <f t="shared" si="1"/>
        <v>0.2558078814701061</v>
      </c>
      <c r="W15" s="5">
        <f t="shared" si="2"/>
        <v>2.6263333333333336</v>
      </c>
      <c r="X15" s="5">
        <f t="shared" si="3"/>
        <v>0.7063654035506935</v>
      </c>
    </row>
    <row r="16" spans="1:24" ht="13.5" customHeight="1">
      <c r="A16" s="5" t="str">
        <f>'[1]YKDT86-R20'!$A21</f>
        <v>FeO</v>
      </c>
      <c r="B16" s="5">
        <f>AVERAGE('[1]YKDT86-R20'!$B21,'[1]YKDT86-R20'!$G21)</f>
        <v>6.17</v>
      </c>
      <c r="C16" s="5">
        <f>STDEV('[1]YKDT86-R20'!$B21,'[1]YKDT86-R20'!$G21)</f>
        <v>0.6363961030678936</v>
      </c>
      <c r="D16" s="5">
        <f>AVERAGE('[1]YKDT86-R20'!$C21:$F21)</f>
        <v>5.78425</v>
      </c>
      <c r="E16" s="5">
        <f>STDEV('[1]YKDT86-R20'!$C21:$F21)</f>
        <v>0.10932634632140771</v>
      </c>
      <c r="G16" s="5">
        <f>AVERAGE('[1]YKDT86-R20'!$H21:$I21)</f>
        <v>6.503</v>
      </c>
      <c r="H16" s="5">
        <f>STDEV('[1]YKDT86-R20'!$H21:$I21)</f>
        <v>0.8372144289248665</v>
      </c>
      <c r="J16" s="5">
        <f>AVERAGE('[1]YKDT86-R20'!$J21,'[1]YKDT86-R20'!$N21)</f>
        <v>5.9365000000000006</v>
      </c>
      <c r="K16" s="5">
        <f>STDEV('[1]YKDT86-R20'!$J21,'[1]YKDT86-R20'!$N21)</f>
        <v>0.29627774131712903</v>
      </c>
      <c r="L16" s="5">
        <f>AVERAGE('[1]YKDT86-R20'!$K21:$M21)</f>
        <v>6.138333333333333</v>
      </c>
      <c r="M16" s="5">
        <f>STDEV('[1]YKDT86-R20'!$K21:$M21)</f>
        <v>0.05916361494477299</v>
      </c>
      <c r="N16" s="5">
        <f>'[1]YKDT86-R20'!$O21</f>
        <v>7.427</v>
      </c>
      <c r="P16" s="5">
        <f>AVERAGE('[1]YKDT86-R20'!$P21,'[1]YKDT86-R20'!$U21)</f>
        <v>6.6615</v>
      </c>
      <c r="Q16" s="5">
        <f>STDEV('[1]YKDT86-R20'!$P21,'[1]YKDT86-R20'!$U21)</f>
        <v>0.0473761543394988</v>
      </c>
      <c r="R16" s="5">
        <f>AVERAGE('[1]YKDT86-R20'!$Q21:$T21)</f>
        <v>6.5977500000000004</v>
      </c>
      <c r="S16" s="5">
        <f>STDEV('[1]YKDT86-R20'!$Q21:$T21)</f>
        <v>0.302173653164306</v>
      </c>
      <c r="U16" s="5">
        <f t="shared" si="0"/>
        <v>6.490066666666666</v>
      </c>
      <c r="V16" s="5">
        <f t="shared" si="1"/>
        <v>0.614715492569977</v>
      </c>
      <c r="W16" s="5">
        <f t="shared" si="2"/>
        <v>6.256</v>
      </c>
      <c r="X16" s="5">
        <f t="shared" si="3"/>
        <v>0.37007195246328867</v>
      </c>
    </row>
    <row r="17" spans="1:24" ht="12.75">
      <c r="A17" s="5" t="str">
        <f>'[1]YKDT86-R20'!$A20</f>
        <v>MnO</v>
      </c>
      <c r="B17" s="5">
        <f>AVERAGE('[1]YKDT86-R20'!$B20,'[1]YKDT86-R20'!$G20)</f>
        <v>0.1645</v>
      </c>
      <c r="C17" s="5">
        <f>STDEV('[1]YKDT86-R20'!$B20,'[1]YKDT86-R20'!$G20)</f>
        <v>0.00777817459305203</v>
      </c>
      <c r="D17" s="5">
        <f>AVERAGE('[1]YKDT86-R20'!$C20:$F20)</f>
        <v>0.1175</v>
      </c>
      <c r="E17" s="5">
        <f>STDEV('[1]YKDT86-R20'!$C20:$F20)</f>
        <v>0.01396424004376905</v>
      </c>
      <c r="G17" s="5">
        <f>AVERAGE('[1]YKDT86-R20'!$H20:$I20)</f>
        <v>0.14300000000000002</v>
      </c>
      <c r="H17" s="5">
        <f>STDEV('[1]YKDT86-R20'!$H20:$I20)</f>
        <v>0.022627416997969337</v>
      </c>
      <c r="J17" s="5">
        <f>AVERAGE('[1]YKDT86-R20'!$J20,'[1]YKDT86-R20'!$N20)</f>
        <v>0.1095</v>
      </c>
      <c r="K17" s="5">
        <f>STDEV('[1]YKDT86-R20'!$J20,'[1]YKDT86-R20'!$N20)</f>
        <v>0.016263455967290726</v>
      </c>
      <c r="L17" s="5">
        <f>AVERAGE('[1]YKDT86-R20'!$K20:$M20)</f>
        <v>0.13566666666666669</v>
      </c>
      <c r="M17" s="5">
        <f>STDEV('[1]YKDT86-R20'!$K20:$M20)</f>
        <v>0.005507570547286093</v>
      </c>
      <c r="N17" s="5">
        <f>'[1]YKDT86-R20'!$O20</f>
        <v>0.156</v>
      </c>
      <c r="P17" s="5">
        <f>AVERAGE('[1]YKDT86-R20'!$P20,'[1]YKDT86-R20'!$U20)</f>
        <v>0.173</v>
      </c>
      <c r="Q17" s="5">
        <f>STDEV('[1]YKDT86-R20'!$P20,'[1]YKDT86-R20'!$U20)</f>
        <v>0.016970562748477448</v>
      </c>
      <c r="R17" s="5">
        <f>AVERAGE('[1]YKDT86-R20'!$Q20:$T20)</f>
        <v>0.17975000000000002</v>
      </c>
      <c r="S17" s="5">
        <f>STDEV('[1]YKDT86-R20'!$Q20:$T20)</f>
        <v>0.018786076404258993</v>
      </c>
      <c r="U17" s="5">
        <f t="shared" si="0"/>
        <v>0.14638333333333337</v>
      </c>
      <c r="V17" s="5">
        <f t="shared" si="1"/>
        <v>0.023272062411588745</v>
      </c>
      <c r="W17" s="5">
        <f t="shared" si="2"/>
        <v>0.149</v>
      </c>
      <c r="X17" s="5">
        <f t="shared" si="3"/>
        <v>0.0344710023062865</v>
      </c>
    </row>
    <row r="18" spans="1:24" ht="12.75">
      <c r="A18" s="5" t="str">
        <f>'[1]YKDT86-R20'!$A13</f>
        <v>MgO</v>
      </c>
      <c r="B18" s="5">
        <f>AVERAGE('[1]YKDT86-R20'!$B13,'[1]YKDT86-R20'!$G13)</f>
        <v>16.7745</v>
      </c>
      <c r="C18" s="5">
        <f>STDEV('[1]YKDT86-R20'!$B13,'[1]YKDT86-R20'!$G13)</f>
        <v>0.21566756826204206</v>
      </c>
      <c r="D18" s="5">
        <f>AVERAGE('[1]YKDT86-R20'!$C13:$F13)</f>
        <v>17.06</v>
      </c>
      <c r="E18" s="5">
        <f>STDEV('[1]YKDT86-R20'!$C13:$F13)</f>
        <v>0.6348275356347428</v>
      </c>
      <c r="G18" s="5">
        <f>AVERAGE('[1]YKDT86-R20'!$H13:$I13)</f>
        <v>16.675</v>
      </c>
      <c r="H18" s="5">
        <f>STDEV('[1]YKDT86-R20'!$H13:$I13)</f>
        <v>0.5416437943888599</v>
      </c>
      <c r="J18" s="5">
        <f>AVERAGE('[1]YKDT86-R20'!$J13,'[1]YKDT86-R20'!$N13)</f>
        <v>17.036</v>
      </c>
      <c r="K18" s="5">
        <f>STDEV('[1]YKDT86-R20'!$J13,'[1]YKDT86-R20'!$N13)</f>
        <v>0.05515432893255029</v>
      </c>
      <c r="L18" s="5">
        <f>AVERAGE('[1]YKDT86-R20'!$K13:$M13)</f>
        <v>17.044</v>
      </c>
      <c r="M18" s="5">
        <f>STDEV('[1]YKDT86-R20'!$K13:$M13)</f>
        <v>0.9589541177762174</v>
      </c>
      <c r="N18" s="5">
        <f>'[1]YKDT86-R20'!$O13</f>
        <v>16.647</v>
      </c>
      <c r="P18" s="5">
        <f>AVERAGE('[1]YKDT86-R20'!$P13,'[1]YKDT86-R20'!$U13)</f>
        <v>17.411</v>
      </c>
      <c r="Q18" s="5">
        <f>STDEV('[1]YKDT86-R20'!$P13,'[1]YKDT86-R20'!$U13)</f>
        <v>0.21213203435559982</v>
      </c>
      <c r="R18" s="5">
        <f>AVERAGE('[1]YKDT86-R20'!$Q13:$T13)</f>
        <v>16.78775</v>
      </c>
      <c r="S18" s="5">
        <f>STDEV('[1]YKDT86-R20'!$Q13:$T13)</f>
        <v>0.3943208296130233</v>
      </c>
      <c r="U18" s="5">
        <f t="shared" si="0"/>
        <v>16.84275</v>
      </c>
      <c r="V18" s="5">
        <f t="shared" si="1"/>
        <v>0.19823108358695457</v>
      </c>
      <c r="W18" s="5">
        <f t="shared" si="2"/>
        <v>17.073833333333337</v>
      </c>
      <c r="X18" s="5">
        <f t="shared" si="3"/>
        <v>0.3199321542660981</v>
      </c>
    </row>
    <row r="19" spans="1:24" ht="12.75">
      <c r="A19" s="5" t="str">
        <f>'[1]YKDT86-R20'!$A17</f>
        <v>CaO</v>
      </c>
      <c r="B19" s="5">
        <f>AVERAGE('[1]YKDT86-R20'!$B17,'[1]YKDT86-R20'!$G17)</f>
        <v>22.567500000000003</v>
      </c>
      <c r="C19" s="5">
        <f>STDEV('[1]YKDT86-R20'!$B17,'[1]YKDT86-R20'!$G17)</f>
        <v>0.3783021279345411</v>
      </c>
      <c r="D19" s="5">
        <f>AVERAGE('[1]YKDT86-R20'!$C17:$F17)</f>
        <v>22.825000000000003</v>
      </c>
      <c r="E19" s="5">
        <f>STDEV('[1]YKDT86-R20'!$C17:$F17)</f>
        <v>0.3369104727765225</v>
      </c>
      <c r="G19" s="5">
        <f>AVERAGE('[1]YKDT86-R20'!$H17:$I17)</f>
        <v>22.428</v>
      </c>
      <c r="H19" s="5">
        <f>STDEV('[1]YKDT86-R20'!$H17:$I17)</f>
        <v>0.8541849916733716</v>
      </c>
      <c r="J19" s="5">
        <f>AVERAGE('[1]YKDT86-R20'!$J17,'[1]YKDT86-R20'!$N17)</f>
        <v>22.965</v>
      </c>
      <c r="K19" s="5">
        <f>STDEV('[1]YKDT86-R20'!$J17,'[1]YKDT86-R20'!$N17)</f>
        <v>0.0551543289325528</v>
      </c>
      <c r="L19" s="5">
        <f>AVERAGE('[1]YKDT86-R20'!$K17:$M17)</f>
        <v>22.37833333333333</v>
      </c>
      <c r="M19" s="5">
        <f>STDEV('[1]YKDT86-R20'!$K17:$M17)</f>
        <v>0.8093913350990806</v>
      </c>
      <c r="N19" s="5">
        <f>'[1]YKDT86-R20'!$O17</f>
        <v>21.939</v>
      </c>
      <c r="P19" s="5">
        <f>AVERAGE('[1]YKDT86-R20'!$P17,'[1]YKDT86-R20'!$U17)</f>
        <v>21.863</v>
      </c>
      <c r="Q19" s="5">
        <f>STDEV('[1]YKDT86-R20'!$P17,'[1]YKDT86-R20'!$U17)</f>
        <v>0.5515432893255408</v>
      </c>
      <c r="R19" s="5">
        <f>AVERAGE('[1]YKDT86-R20'!$Q17:$T17)</f>
        <v>22.231</v>
      </c>
      <c r="S19" s="5">
        <f>STDEV('[1]YKDT86-R20'!$Q17:$T17)</f>
        <v>0.24969581494275994</v>
      </c>
      <c r="U19" s="5">
        <f t="shared" si="0"/>
        <v>22.360266666666668</v>
      </c>
      <c r="V19" s="5">
        <f t="shared" si="1"/>
        <v>0.322128373306329</v>
      </c>
      <c r="W19" s="5">
        <f t="shared" si="2"/>
        <v>22.465166666666665</v>
      </c>
      <c r="X19" s="5">
        <f t="shared" si="3"/>
        <v>0.5580816099223292</v>
      </c>
    </row>
    <row r="20" spans="1:24" ht="12.75">
      <c r="A20" s="5" t="str">
        <f>'[1]YKDT86-R20'!$A12</f>
        <v>Na2O</v>
      </c>
      <c r="B20" s="5">
        <f>AVERAGE('[1]YKDT86-R20'!$B12,'[1]YKDT86-R20'!$G12)</f>
        <v>0.2345</v>
      </c>
      <c r="C20" s="5">
        <f>STDEV('[1]YKDT86-R20'!$B12,'[1]YKDT86-R20'!$G12)</f>
        <v>0.0021213203435596246</v>
      </c>
      <c r="D20" s="5">
        <f>AVERAGE('[1]YKDT86-R20'!$C12:$F12)</f>
        <v>0.18675000000000003</v>
      </c>
      <c r="E20" s="5">
        <f>STDEV('[1]YKDT86-R20'!$C12:$F12)</f>
        <v>0.04115316917727385</v>
      </c>
      <c r="G20" s="5">
        <f>AVERAGE('[1]YKDT86-R20'!$H12:$I12)</f>
        <v>0.23299999999999998</v>
      </c>
      <c r="H20" s="5">
        <f>STDEV('[1]YKDT86-R20'!$H12:$I12)</f>
        <v>0.07212489168102793</v>
      </c>
      <c r="J20" s="5">
        <f>AVERAGE('[1]YKDT86-R20'!$J12,'[1]YKDT86-R20'!$N12)</f>
        <v>0.1995</v>
      </c>
      <c r="K20" s="5">
        <f>STDEV('[1]YKDT86-R20'!$J12,'[1]YKDT86-R20'!$N12)</f>
        <v>0.0176776695296635</v>
      </c>
      <c r="L20" s="5">
        <f>AVERAGE('[1]YKDT86-R20'!$K12:$M12)</f>
        <v>0.19833333333333333</v>
      </c>
      <c r="M20" s="5">
        <f>STDEV('[1]YKDT86-R20'!$K12:$M12)</f>
        <v>0.03682843104631712</v>
      </c>
      <c r="N20" s="5">
        <f>'[1]YKDT86-R20'!$O12</f>
        <v>0.198</v>
      </c>
      <c r="P20" s="5">
        <f>AVERAGE('[1]YKDT86-R20'!$P12,'[1]YKDT86-R20'!$U12)</f>
        <v>0.2175</v>
      </c>
      <c r="Q20" s="5">
        <f>STDEV('[1]YKDT86-R20'!$P12,'[1]YKDT86-R20'!$U12)</f>
        <v>0.03747665940288687</v>
      </c>
      <c r="R20" s="5">
        <f>AVERAGE('[1]YKDT86-R20'!$Q12:$T12)</f>
        <v>0.2205</v>
      </c>
      <c r="S20" s="5">
        <f>STDEV('[1]YKDT86-R20'!$Q12:$T12)</f>
        <v>0.023388031127053024</v>
      </c>
      <c r="U20" s="5">
        <f t="shared" si="0"/>
        <v>0.20731666666666665</v>
      </c>
      <c r="V20" s="5">
        <f t="shared" si="1"/>
        <v>0.018867446980330237</v>
      </c>
      <c r="W20" s="5">
        <f t="shared" si="2"/>
        <v>0.21716666666666665</v>
      </c>
      <c r="X20" s="5">
        <f t="shared" si="3"/>
        <v>0.0175023807904336</v>
      </c>
    </row>
    <row r="21" spans="1:24" ht="12.75">
      <c r="A21" s="5" t="str">
        <f>'[1]YKDT86-R20'!$A16</f>
        <v>K2O</v>
      </c>
      <c r="B21" s="5">
        <f>AVERAGE('[1]YKDT86-R20'!$B16,'[1]YKDT86-R20'!$G16)</f>
        <v>0.007</v>
      </c>
      <c r="C21" s="5">
        <f>STDEV('[1]YKDT86-R20'!$B16,'[1]YKDT86-R20'!$G16)</f>
        <v>0.007071067811865474</v>
      </c>
      <c r="D21" s="5">
        <f>AVERAGE('[1]YKDT86-R20'!$C16:$F16)</f>
        <v>0.0035</v>
      </c>
      <c r="E21" s="5">
        <f>STDEV('[1]YKDT86-R20'!$C16:$F16)</f>
        <v>0.002516611478423583</v>
      </c>
      <c r="G21" s="5">
        <f>AVERAGE('[1]YKDT86-R20'!$H16:$I16)</f>
        <v>0.01</v>
      </c>
      <c r="H21" s="5">
        <f>STDEV('[1]YKDT86-R20'!$H16:$I16)</f>
        <v>0.00282842712474619</v>
      </c>
      <c r="J21" s="5">
        <f>AVERAGE('[1]YKDT86-R20'!$J16,'[1]YKDT86-R20'!$N16)</f>
        <v>0.0035</v>
      </c>
      <c r="K21" s="5">
        <f>STDEV('[1]YKDT86-R20'!$J16,'[1]YKDT86-R20'!$N16)</f>
        <v>0.004949747468305833</v>
      </c>
      <c r="L21" s="5">
        <f>AVERAGE('[1]YKDT86-R20'!$K16:$M16)</f>
        <v>0.0023333333333333335</v>
      </c>
      <c r="M21" s="5">
        <f>STDEV('[1]YKDT86-R20'!$K16:$M16)</f>
        <v>0.00404145188432738</v>
      </c>
      <c r="N21" s="5">
        <f>'[1]YKDT86-R20'!$O16</f>
        <v>0</v>
      </c>
      <c r="P21" s="5">
        <f>AVERAGE('[1]YKDT86-R20'!$P16,'[1]YKDT86-R20'!$U16)</f>
        <v>0.003</v>
      </c>
      <c r="Q21" s="5">
        <f>STDEV('[1]YKDT86-R20'!$P16,'[1]YKDT86-R20'!$U16)</f>
        <v>0.004242640687119285</v>
      </c>
      <c r="R21" s="5">
        <f>AVERAGE('[1]YKDT86-R20'!$Q16:$T16)</f>
        <v>0.0055</v>
      </c>
      <c r="S21" s="5">
        <f>STDEV('[1]YKDT86-R20'!$Q16:$T16)</f>
        <v>0.004654746681256314</v>
      </c>
      <c r="U21" s="5">
        <f t="shared" si="0"/>
        <v>0.004266666666666667</v>
      </c>
      <c r="V21" s="5">
        <f t="shared" si="1"/>
        <v>0.0037723408588773563</v>
      </c>
      <c r="W21" s="5">
        <f t="shared" si="2"/>
        <v>0.0045000000000000005</v>
      </c>
      <c r="X21" s="5">
        <f t="shared" si="3"/>
        <v>0.0021794494717703354</v>
      </c>
    </row>
    <row r="23" spans="1:24" ht="12.75">
      <c r="A23" s="5" t="str">
        <f>'[1]YKDT86-R20'!$A23</f>
        <v>Total</v>
      </c>
      <c r="B23" s="5">
        <f>AVERAGE('[1]YKDT86-R20'!$B23,'[1]YKDT86-R20'!$G23)</f>
        <v>100.5815</v>
      </c>
      <c r="C23" s="5">
        <f>STDEV('[1]YKDT86-R20'!$B23,'[1]YKDT86-R20'!$G23)</f>
        <v>0.5310371926671187</v>
      </c>
      <c r="D23" s="5">
        <f>AVERAGE('[1]YKDT86-R20'!$C23:$F23)</f>
        <v>100.40225</v>
      </c>
      <c r="E23" s="5">
        <f>STDEV('[1]YKDT86-R20'!$C23:$F23)</f>
        <v>0.1619554980027954</v>
      </c>
      <c r="G23" s="5">
        <f>AVERAGE('[1]YKDT86-R20'!$H23:$I23)</f>
        <v>100.2465</v>
      </c>
      <c r="H23" s="5">
        <f>STDEV('[1]YKDT86-R20'!$H23:$I23)</f>
        <v>0.42638538905548623</v>
      </c>
      <c r="J23" s="5">
        <f>AVERAGE('[1]YKDT86-R20'!$J23,'[1]YKDT86-R20'!$N23)</f>
        <v>100.4845</v>
      </c>
      <c r="K23" s="5">
        <f>STDEV('[1]YKDT86-R20'!$J23,'[1]YKDT86-R20'!$N23)</f>
        <v>0.5027529214268232</v>
      </c>
      <c r="L23" s="5">
        <f>AVERAGE('[1]YKDT86-R20'!$K23:$M23)</f>
        <v>100.67133333333334</v>
      </c>
      <c r="M23" s="5">
        <f>STDEV('[1]YKDT86-R20'!$K23:$M23)</f>
        <v>0.2375759527673858</v>
      </c>
      <c r="N23" s="5">
        <f>'[1]YKDT86-R20'!$O23</f>
        <v>100.405</v>
      </c>
      <c r="P23" s="5">
        <f>AVERAGE('[1]YKDT86-R20'!$P23,'[1]YKDT86-R20'!$U23)</f>
        <v>100.5475</v>
      </c>
      <c r="Q23" s="5">
        <f>STDEV('[1]YKDT86-R20'!$P23,'[1]YKDT86-R20'!$U23)</f>
        <v>0.2496086937588574</v>
      </c>
      <c r="R23" s="5">
        <f>AVERAGE('[1]YKDT86-R20'!$Q23:$T23)</f>
        <v>100.2605</v>
      </c>
      <c r="S23" s="5">
        <f>STDEV('[1]YKDT86-R20'!$Q23:$T23)</f>
        <v>0.29339222893594674</v>
      </c>
      <c r="U23" s="5">
        <f>AVERAGE(D23,G23,L23,N23,R23)</f>
        <v>100.39711666666668</v>
      </c>
      <c r="V23" s="5">
        <f>STDEV(D23,G23,L23,N23,R23)</f>
        <v>0.17075770277078764</v>
      </c>
      <c r="W23" s="5">
        <f>AVERAGE(P23,J23,B23)</f>
        <v>100.53783333333332</v>
      </c>
      <c r="X23" s="5">
        <f>STDEV(P23,J23,B23)</f>
        <v>0.049217205663606337</v>
      </c>
    </row>
    <row r="25" spans="1:24" ht="12.75">
      <c r="A25" s="5" t="str">
        <f>'[1]YKDT86-R20'!$A82</f>
        <v>Si</v>
      </c>
      <c r="B25" s="5">
        <f>AVERAGE('[1]YKDT86-R20'!$B82,'[1]YKDT86-R20'!$G82)</f>
        <v>1.8384373010992903</v>
      </c>
      <c r="C25" s="5">
        <f>STDEV('[1]YKDT86-R20'!$B82,'[1]YKDT86-R20'!$G82)</f>
        <v>0.009240811605472313</v>
      </c>
      <c r="D25" s="5">
        <f>AVERAGE('[1]YKDT86-R20'!$C82:$F82)</f>
        <v>1.8612613533094056</v>
      </c>
      <c r="E25" s="5">
        <f>STDEV('[1]YKDT86-R20'!$C82:$F82)</f>
        <v>0.021408303895160553</v>
      </c>
      <c r="G25" s="5">
        <f>AVERAGE('[1]YKDT86-R20'!$H82:$I82)</f>
        <v>1.8506056874236618</v>
      </c>
      <c r="H25" s="5">
        <f>STDEV('[1]YKDT86-R20'!$H82:$I82)</f>
        <v>0.03529100776830092</v>
      </c>
      <c r="J25" s="5">
        <f>AVERAGE('[1]YKDT86-R20'!$J82,'[1]YKDT86-R20'!$N82)</f>
        <v>1.8677366135666675</v>
      </c>
      <c r="K25" s="5">
        <f>STDEV('[1]YKDT86-R20'!$J82,'[1]YKDT86-R20'!$N82)</f>
        <v>0.008723689097029723</v>
      </c>
      <c r="L25" s="5">
        <f>AVERAGE('[1]YKDT86-R20'!$K82:$M82)</f>
        <v>1.8543059379859137</v>
      </c>
      <c r="M25" s="5">
        <f>STDEV('[1]YKDT86-R20'!$K82:$M82)</f>
        <v>0.03913628489207834</v>
      </c>
      <c r="N25" s="5">
        <f>'[1]YKDT86-R20'!$O82</f>
        <v>1.8641436705890426</v>
      </c>
      <c r="P25" s="5">
        <f>AVERAGE('[1]YKDT86-R20'!$P82,'[1]YKDT86-R20'!$U82)</f>
        <v>1.8822945424549404</v>
      </c>
      <c r="Q25" s="5">
        <f>STDEV('[1]YKDT86-R20'!$P82,'[1]YKDT86-R20'!$U82)</f>
        <v>0.010702459148406158</v>
      </c>
      <c r="R25" s="5">
        <f>AVERAGE('[1]YKDT86-R20'!$Q82:$T82)</f>
        <v>1.8703477614443074</v>
      </c>
      <c r="S25" s="5">
        <f>STDEV('[1]YKDT86-R20'!$Q82:$T82)</f>
        <v>0.018494637760318275</v>
      </c>
      <c r="U25" s="5">
        <f aca="true" t="shared" si="4" ref="U25:U33">AVERAGE(D25,G25,L25,N25,R25)</f>
        <v>1.8601328821504661</v>
      </c>
      <c r="V25" s="5">
        <f aca="true" t="shared" si="5" ref="V25:V33">STDEV(D25,G25,L25,N25,R25)</f>
        <v>0.007848954511630557</v>
      </c>
      <c r="W25" s="5">
        <f aca="true" t="shared" si="6" ref="W25:W33">AVERAGE(P25,J25,B25)</f>
        <v>1.8628228190402993</v>
      </c>
      <c r="X25" s="5">
        <f aca="true" t="shared" si="7" ref="X25:X33">STDEV(P25,J25,B25)</f>
        <v>0.022337713341285894</v>
      </c>
    </row>
    <row r="26" spans="1:24" ht="12.75">
      <c r="A26" s="5" t="str">
        <f>'[1]YKDT86-R20'!$A85</f>
        <v>Ti</v>
      </c>
      <c r="B26" s="5">
        <f>AVERAGE('[1]YKDT86-R20'!$B85,'[1]YKDT86-R20'!$G85)</f>
        <v>0.01594424158973522</v>
      </c>
      <c r="C26" s="5">
        <f>STDEV('[1]YKDT86-R20'!$B85,'[1]YKDT86-R20'!$G85)</f>
        <v>0.0027827791235266472</v>
      </c>
      <c r="D26" s="5">
        <f>AVERAGE('[1]YKDT86-R20'!$C85:$F85)</f>
        <v>0.013629991314618178</v>
      </c>
      <c r="E26" s="5">
        <f>STDEV('[1]YKDT86-R20'!$C85:$F85)</f>
        <v>0.002267333549040104</v>
      </c>
      <c r="G26" s="5">
        <f>AVERAGE('[1]YKDT86-R20'!$H85:$I85)</f>
        <v>0.015642998870079007</v>
      </c>
      <c r="H26" s="5">
        <f>STDEV('[1]YKDT86-R20'!$H85:$I85)</f>
        <v>0.005923474363430001</v>
      </c>
      <c r="J26" s="5">
        <f>AVERAGE('[1]YKDT86-R20'!$J85,'[1]YKDT86-R20'!$N85)</f>
        <v>0.011388821636357186</v>
      </c>
      <c r="K26" s="5">
        <f>STDEV('[1]YKDT86-R20'!$J85,'[1]YKDT86-R20'!$N85)</f>
        <v>0.0004196539967087848</v>
      </c>
      <c r="L26" s="5">
        <f>AVERAGE('[1]YKDT86-R20'!$K85:$M85)</f>
        <v>0.01554476038985069</v>
      </c>
      <c r="M26" s="5">
        <f>STDEV('[1]YKDT86-R20'!$K85:$M85)</f>
        <v>0.004735120302927455</v>
      </c>
      <c r="N26" s="5">
        <f>'[1]YKDT86-R20'!$O85</f>
        <v>0.014959764467668604</v>
      </c>
      <c r="P26" s="5">
        <f>AVERAGE('[1]YKDT86-R20'!$P85,'[1]YKDT86-R20'!$U85)</f>
        <v>0.010308122743127854</v>
      </c>
      <c r="Q26" s="5">
        <f>STDEV('[1]YKDT86-R20'!$P85,'[1]YKDT86-R20'!$U85)</f>
        <v>0.00025022994607855895</v>
      </c>
      <c r="R26" s="5">
        <f>AVERAGE('[1]YKDT86-R20'!$Q85:$T85)</f>
        <v>0.01243865907776362</v>
      </c>
      <c r="S26" s="5">
        <f>STDEV('[1]YKDT86-R20'!$Q85:$T85)</f>
        <v>0.0032606006464701164</v>
      </c>
      <c r="U26" s="5">
        <f t="shared" si="4"/>
        <v>0.01444323482399602</v>
      </c>
      <c r="V26" s="5">
        <f t="shared" si="5"/>
        <v>0.0013783399561815082</v>
      </c>
      <c r="W26" s="5">
        <f t="shared" si="6"/>
        <v>0.012547061989740087</v>
      </c>
      <c r="X26" s="5">
        <f t="shared" si="7"/>
        <v>0.00299125382581019</v>
      </c>
    </row>
    <row r="27" spans="1:24" ht="12.75">
      <c r="A27" s="5" t="str">
        <f>'[1]YKDT86-R20'!$A81</f>
        <v>Al</v>
      </c>
      <c r="B27" s="5">
        <f>AVERAGE('[1]YKDT86-R20'!$B81,'[1]YKDT86-R20'!$G81)</f>
        <v>0.14640514372616253</v>
      </c>
      <c r="C27" s="5">
        <f>STDEV('[1]YKDT86-R20'!$B81,'[1]YKDT86-R20'!$G81)</f>
        <v>0.0009965701005915045</v>
      </c>
      <c r="D27" s="5">
        <f>AVERAGE('[1]YKDT86-R20'!$C81:$F81)</f>
        <v>0.11648953894072306</v>
      </c>
      <c r="E27" s="5">
        <f>STDEV('[1]YKDT86-R20'!$C81:$F81)</f>
        <v>0.03287615617224835</v>
      </c>
      <c r="G27" s="5">
        <f>AVERAGE('[1]YKDT86-R20'!$H81:$I81)</f>
        <v>0.12796505851681003</v>
      </c>
      <c r="H27" s="5">
        <f>STDEV('[1]YKDT86-R20'!$H81:$I81)</f>
        <v>0.04772944510337191</v>
      </c>
      <c r="J27" s="5">
        <f>AVERAGE('[1]YKDT86-R20'!$J81,'[1]YKDT86-R20'!$N81)</f>
        <v>0.10287049471087581</v>
      </c>
      <c r="K27" s="5">
        <f>STDEV('[1]YKDT86-R20'!$J81,'[1]YKDT86-R20'!$N81)</f>
        <v>0.004606263189962932</v>
      </c>
      <c r="L27" s="5">
        <f>AVERAGE('[1]YKDT86-R20'!$K81:$M81)</f>
        <v>0.13148462963390942</v>
      </c>
      <c r="M27" s="5">
        <f>STDEV('[1]YKDT86-R20'!$K81:$M81)</f>
        <v>0.05148690944750823</v>
      </c>
      <c r="N27" s="5">
        <f>'[1]YKDT86-R20'!$O81</f>
        <v>0.10692705213279978</v>
      </c>
      <c r="P27" s="5">
        <f>AVERAGE('[1]YKDT86-R20'!$P81,'[1]YKDT86-R20'!$U81)</f>
        <v>0.08829798225427352</v>
      </c>
      <c r="Q27" s="5">
        <f>STDEV('[1]YKDT86-R20'!$P81,'[1]YKDT86-R20'!$U81)</f>
        <v>0.0011277760401713964</v>
      </c>
      <c r="R27" s="5">
        <f>AVERAGE('[1]YKDT86-R20'!$Q81:$T81)</f>
        <v>0.1101514747218085</v>
      </c>
      <c r="S27" s="5">
        <f>STDEV('[1]YKDT86-R20'!$Q81:$T81)</f>
        <v>0.029793406542271448</v>
      </c>
      <c r="U27" s="5">
        <f t="shared" si="4"/>
        <v>0.11860355078921017</v>
      </c>
      <c r="V27" s="5">
        <f t="shared" si="5"/>
        <v>0.010791284399402048</v>
      </c>
      <c r="W27" s="5">
        <f t="shared" si="6"/>
        <v>0.11252454023043729</v>
      </c>
      <c r="X27" s="5">
        <f t="shared" si="7"/>
        <v>0.03023261483481654</v>
      </c>
    </row>
    <row r="28" spans="1:24" ht="12.75">
      <c r="A28" s="5" t="str">
        <f>'[1]YKDT86-R20'!$A88</f>
        <v>Fe2</v>
      </c>
      <c r="B28" s="5">
        <f>AVERAGE('[1]YKDT86-R20'!$B88,'[1]YKDT86-R20'!$G88)</f>
        <v>0.187609355712892</v>
      </c>
      <c r="C28" s="5">
        <f>STDEV('[1]YKDT86-R20'!$B88,'[1]YKDT86-R20'!$G88)</f>
        <v>0.020705199075426325</v>
      </c>
      <c r="D28" s="5">
        <f>AVERAGE('[1]YKDT86-R20'!$C88:$F88)</f>
        <v>0.17596295562065875</v>
      </c>
      <c r="E28" s="5">
        <f>STDEV('[1]YKDT86-R20'!$C88:$F88)</f>
        <v>0.0037401080369224536</v>
      </c>
      <c r="G28" s="5">
        <f>AVERAGE('[1]YKDT86-R20'!$H88:$I88)</f>
        <v>0.1986659221725915</v>
      </c>
      <c r="H28" s="5">
        <f>STDEV('[1]YKDT86-R20'!$H88:$I88)</f>
        <v>0.02681653786613366</v>
      </c>
      <c r="J28" s="5">
        <f>AVERAGE('[1]YKDT86-R20'!$J88,'[1]YKDT86-R20'!$N88)</f>
        <v>0.1805684209944338</v>
      </c>
      <c r="K28" s="5">
        <f>STDEV('[1]YKDT86-R20'!$J88,'[1]YKDT86-R20'!$N88)</f>
        <v>0.010021535932809739</v>
      </c>
      <c r="L28" s="5">
        <f>AVERAGE('[1]YKDT86-R20'!$K88:$M88)</f>
        <v>0.18634991327074224</v>
      </c>
      <c r="M28" s="5">
        <f>STDEV('[1]YKDT86-R20'!$K88:$M88)</f>
        <v>0.0014700504211893626</v>
      </c>
      <c r="N28" s="5">
        <f>'[1]YKDT86-R20'!$O88</f>
        <v>0.2271300125632343</v>
      </c>
      <c r="P28" s="5">
        <f>AVERAGE('[1]YKDT86-R20'!$P88,'[1]YKDT86-R20'!$U88)</f>
        <v>0.20256003243719067</v>
      </c>
      <c r="Q28" s="5">
        <f>STDEV('[1]YKDT86-R20'!$P88,'[1]YKDT86-R20'!$U88)</f>
        <v>0.001038678680408226</v>
      </c>
      <c r="R28" s="5">
        <f>AVERAGE('[1]YKDT86-R20'!$Q88:$T88)</f>
        <v>0.20151922848191167</v>
      </c>
      <c r="S28" s="5">
        <f>STDEV('[1]YKDT86-R20'!$Q88:$T88)</f>
        <v>0.009514569386210857</v>
      </c>
      <c r="U28" s="5">
        <f t="shared" si="4"/>
        <v>0.1979256064218277</v>
      </c>
      <c r="V28" s="5">
        <f t="shared" si="5"/>
        <v>0.019253014225933382</v>
      </c>
      <c r="W28" s="5">
        <f t="shared" si="6"/>
        <v>0.19024593638150553</v>
      </c>
      <c r="X28" s="5">
        <f t="shared" si="7"/>
        <v>0.011230378964170291</v>
      </c>
    </row>
    <row r="29" spans="1:24" ht="12.75">
      <c r="A29" s="5" t="str">
        <f>'[1]YKDT86-R20'!$A87</f>
        <v>Mn</v>
      </c>
      <c r="B29" s="5">
        <f>AVERAGE('[1]YKDT86-R20'!$B87,'[1]YKDT86-R20'!$G87)</f>
        <v>0.00506497054400514</v>
      </c>
      <c r="C29" s="5">
        <f>STDEV('[1]YKDT86-R20'!$B87,'[1]YKDT86-R20'!$G87)</f>
        <v>0.0002762204379892936</v>
      </c>
      <c r="D29" s="5">
        <f>AVERAGE('[1]YKDT86-R20'!$C87:$F87)</f>
        <v>0.0036199399807573113</v>
      </c>
      <c r="E29" s="5">
        <f>STDEV('[1]YKDT86-R20'!$C87:$F87)</f>
        <v>0.0004275185672998633</v>
      </c>
      <c r="G29" s="5">
        <f>AVERAGE('[1]YKDT86-R20'!$H87:$I87)</f>
        <v>0.004425024709620998</v>
      </c>
      <c r="H29" s="5">
        <f>STDEV('[1]YKDT86-R20'!$H87:$I87)</f>
        <v>0.0007276809796657534</v>
      </c>
      <c r="J29" s="5">
        <f>AVERAGE('[1]YKDT86-R20'!$J87,'[1]YKDT86-R20'!$N87)</f>
        <v>0.0033742330676082644</v>
      </c>
      <c r="K29" s="5">
        <f>STDEV('[1]YKDT86-R20'!$J87,'[1]YKDT86-R20'!$N87)</f>
        <v>0.0005198361077371355</v>
      </c>
      <c r="L29" s="5">
        <f>AVERAGE('[1]YKDT86-R20'!$K87:$M87)</f>
        <v>0.004171421764461035</v>
      </c>
      <c r="M29" s="5">
        <f>STDEV('[1]YKDT86-R20'!$K87:$M87)</f>
        <v>0.0001684633918127145</v>
      </c>
      <c r="N29" s="5">
        <f>'[1]YKDT86-R20'!$O87</f>
        <v>0.004831872262678188</v>
      </c>
      <c r="P29" s="5">
        <f>AVERAGE('[1]YKDT86-R20'!$P87,'[1]YKDT86-R20'!$U87)</f>
        <v>0.005328474630866669</v>
      </c>
      <c r="Q29" s="5">
        <f>STDEV('[1]YKDT86-R20'!$P87,'[1]YKDT86-R20'!$U87)</f>
        <v>0.0005332215926346445</v>
      </c>
      <c r="R29" s="5">
        <f>AVERAGE('[1]YKDT86-R20'!$Q87:$T87)</f>
        <v>0.005560929798077047</v>
      </c>
      <c r="S29" s="5">
        <f>STDEV('[1]YKDT86-R20'!$Q87:$T87)</f>
        <v>0.0005894013715418711</v>
      </c>
      <c r="U29" s="5">
        <f t="shared" si="4"/>
        <v>0.004521837703118916</v>
      </c>
      <c r="V29" s="5">
        <f t="shared" si="5"/>
        <v>0.0007282543163796134</v>
      </c>
      <c r="W29" s="5">
        <f t="shared" si="6"/>
        <v>0.004589226080826692</v>
      </c>
      <c r="X29" s="5">
        <f t="shared" si="7"/>
        <v>0.0010604313356249787</v>
      </c>
    </row>
    <row r="30" spans="1:24" ht="12.75">
      <c r="A30" s="5" t="str">
        <f>'[1]YKDT86-R20'!$A80</f>
        <v>Mg</v>
      </c>
      <c r="B30" s="5">
        <f>AVERAGE('[1]YKDT86-R20'!$B80,'[1]YKDT86-R20'!$G80)</f>
        <v>0.9088424272772023</v>
      </c>
      <c r="C30" s="5">
        <f>STDEV('[1]YKDT86-R20'!$B80,'[1]YKDT86-R20'!$G80)</f>
        <v>0.005085934557742265</v>
      </c>
      <c r="D30" s="5">
        <f>AVERAGE('[1]YKDT86-R20'!$C80:$F80)</f>
        <v>0.9250694008111339</v>
      </c>
      <c r="E30" s="5">
        <f>STDEV('[1]YKDT86-R20'!$C80:$F80)</f>
        <v>0.03312312621383697</v>
      </c>
      <c r="G30" s="5">
        <f>AVERAGE('[1]YKDT86-R20'!$H80:$I80)</f>
        <v>0.9076275426166196</v>
      </c>
      <c r="H30" s="5">
        <f>STDEV('[1]YKDT86-R20'!$H80:$I80)</f>
        <v>0.02377084504388991</v>
      </c>
      <c r="J30" s="5">
        <f>AVERAGE('[1]YKDT86-R20'!$J80,'[1]YKDT86-R20'!$N80)</f>
        <v>0.9235637760869952</v>
      </c>
      <c r="K30" s="5">
        <f>STDEV('[1]YKDT86-R20'!$J80,'[1]YKDT86-R20'!$N80)</f>
        <v>0.002181811025670599</v>
      </c>
      <c r="L30" s="5">
        <f>AVERAGE('[1]YKDT86-R20'!$K80:$M80)</f>
        <v>0.9223540733031204</v>
      </c>
      <c r="M30" s="5">
        <f>STDEV('[1]YKDT86-R20'!$K80:$M80)</f>
        <v>0.051325825373295345</v>
      </c>
      <c r="N30" s="5">
        <f>'[1]YKDT86-R20'!$O80</f>
        <v>0.907506265431924</v>
      </c>
      <c r="P30" s="5">
        <f>AVERAGE('[1]YKDT86-R20'!$P80,'[1]YKDT86-R20'!$U80)</f>
        <v>0.9437703008697187</v>
      </c>
      <c r="Q30" s="5">
        <f>STDEV('[1]YKDT86-R20'!$P80,'[1]YKDT86-R20'!$U80)</f>
        <v>0.013371183200296902</v>
      </c>
      <c r="R30" s="5">
        <f>AVERAGE('[1]YKDT86-R20'!$Q80:$T80)</f>
        <v>0.9139993022453485</v>
      </c>
      <c r="S30" s="5">
        <f>STDEV('[1]YKDT86-R20'!$Q80:$T80)</f>
        <v>0.021553584220748684</v>
      </c>
      <c r="U30" s="5">
        <f t="shared" si="4"/>
        <v>0.9153113168816294</v>
      </c>
      <c r="V30" s="5">
        <f t="shared" si="5"/>
        <v>0.0081624325032691</v>
      </c>
      <c r="W30" s="5">
        <f t="shared" si="6"/>
        <v>0.9253921680779721</v>
      </c>
      <c r="X30" s="5">
        <f t="shared" si="7"/>
        <v>0.01753557388220305</v>
      </c>
    </row>
    <row r="31" spans="1:24" ht="12.75">
      <c r="A31" s="5" t="str">
        <f>'[1]YKDT86-R20'!$A84</f>
        <v>Ca</v>
      </c>
      <c r="B31" s="5">
        <f>AVERAGE('[1]YKDT86-R20'!$B84,'[1]YKDT86-R20'!$G84)</f>
        <v>0.8787501305691219</v>
      </c>
      <c r="C31" s="5">
        <f>STDEV('[1]YKDT86-R20'!$B84,'[1]YKDT86-R20'!$G84)</f>
        <v>0.008350448816428846</v>
      </c>
      <c r="D31" s="5">
        <f>AVERAGE('[1]YKDT86-R20'!$C84:$F84)</f>
        <v>0.8895674413229325</v>
      </c>
      <c r="E31" s="5">
        <f>STDEV('[1]YKDT86-R20'!$C84:$F84)</f>
        <v>0.014458013754476723</v>
      </c>
      <c r="G31" s="5">
        <f>AVERAGE('[1]YKDT86-R20'!$H84:$I84)</f>
        <v>0.8773518839288095</v>
      </c>
      <c r="H31" s="5">
        <f>STDEV('[1]YKDT86-R20'!$H84:$I84)</f>
        <v>0.02789495267593381</v>
      </c>
      <c r="J31" s="5">
        <f>AVERAGE('[1]YKDT86-R20'!$J84,'[1]YKDT86-R20'!$N84)</f>
        <v>0.8947790916951325</v>
      </c>
      <c r="K31" s="5">
        <f>STDEV('[1]YKDT86-R20'!$J84,'[1]YKDT86-R20'!$N84)</f>
        <v>0.0028617094091965456</v>
      </c>
      <c r="L31" s="5">
        <f>AVERAGE('[1]YKDT86-R20'!$K84:$M84)</f>
        <v>0.8704014143559414</v>
      </c>
      <c r="M31" s="5">
        <f>STDEV('[1]YKDT86-R20'!$K84:$M84)</f>
        <v>0.03204572514851517</v>
      </c>
      <c r="N31" s="5">
        <f>'[1]YKDT86-R20'!$O84</f>
        <v>0.8595667004421447</v>
      </c>
      <c r="P31" s="5">
        <f>AVERAGE('[1]YKDT86-R20'!$P84,'[1]YKDT86-R20'!$U84)</f>
        <v>0.8516974137535209</v>
      </c>
      <c r="Q31" s="5">
        <f>STDEV('[1]YKDT86-R20'!$P84,'[1]YKDT86-R20'!$U84)</f>
        <v>0.01979652626998675</v>
      </c>
      <c r="R31" s="5">
        <f>AVERAGE('[1]YKDT86-R20'!$Q84:$T84)</f>
        <v>0.869869791832824</v>
      </c>
      <c r="S31" s="5">
        <f>STDEV('[1]YKDT86-R20'!$Q84:$T84)</f>
        <v>0.008023452812872405</v>
      </c>
      <c r="U31" s="5">
        <f t="shared" si="4"/>
        <v>0.8733514463765305</v>
      </c>
      <c r="V31" s="5">
        <f t="shared" si="5"/>
        <v>0.011065778559044092</v>
      </c>
      <c r="W31" s="5">
        <f t="shared" si="6"/>
        <v>0.8750755453392585</v>
      </c>
      <c r="X31" s="5">
        <f t="shared" si="7"/>
        <v>0.021774633774758023</v>
      </c>
    </row>
    <row r="32" spans="1:24" ht="12.75">
      <c r="A32" s="5" t="str">
        <f>'[1]YKDT86-R20'!$A79</f>
        <v>Na</v>
      </c>
      <c r="B32" s="5">
        <f>AVERAGE('[1]YKDT86-R20'!$B79,'[1]YKDT86-R20'!$G79)</f>
        <v>0.016524418150847014</v>
      </c>
      <c r="C32" s="5">
        <f>STDEV('[1]YKDT86-R20'!$B79,'[1]YKDT86-R20'!$G79)</f>
        <v>2.9498185772732343E-05</v>
      </c>
      <c r="D32" s="5">
        <f>AVERAGE('[1]YKDT86-R20'!$C79:$F79)</f>
        <v>0.013172985075347646</v>
      </c>
      <c r="E32" s="5">
        <f>STDEV('[1]YKDT86-R20'!$C79:$F79)</f>
        <v>0.0029107524063594855</v>
      </c>
      <c r="G32" s="5">
        <f>AVERAGE('[1]YKDT86-R20'!$H79:$I79)</f>
        <v>0.016512140974103563</v>
      </c>
      <c r="H32" s="5">
        <f>STDEV('[1]YKDT86-R20'!$H79:$I79)</f>
        <v>0.005210182179673216</v>
      </c>
      <c r="J32" s="5">
        <f>AVERAGE('[1]YKDT86-R20'!$J79,'[1]YKDT86-R20'!$N79)</f>
        <v>0.014062956874770351</v>
      </c>
      <c r="K32" s="5">
        <f>STDEV('[1]YKDT86-R20'!$J79,'[1]YKDT86-R20'!$N79)</f>
        <v>0.0011676556741258782</v>
      </c>
      <c r="L32" s="5">
        <f>AVERAGE('[1]YKDT86-R20'!$K79:$M79)</f>
        <v>0.013959409795073117</v>
      </c>
      <c r="M32" s="5">
        <f>STDEV('[1]YKDT86-R20'!$K79:$M79)</f>
        <v>0.0025888780144130235</v>
      </c>
      <c r="N32" s="5">
        <f>'[1]YKDT86-R20'!$O79</f>
        <v>0.01403838518465336</v>
      </c>
      <c r="P32" s="5">
        <f>AVERAGE('[1]YKDT86-R20'!$P79,'[1]YKDT86-R20'!$U79)</f>
        <v>0.015330653464736464</v>
      </c>
      <c r="Q32" s="5">
        <f>STDEV('[1]YKDT86-R20'!$P79,'[1]YKDT86-R20'!$U79)</f>
        <v>0.0026115980840043978</v>
      </c>
      <c r="R32" s="5">
        <f>AVERAGE('[1]YKDT86-R20'!$Q79:$T79)</f>
        <v>0.015611377248382099</v>
      </c>
      <c r="S32" s="5">
        <f>STDEV('[1]YKDT86-R20'!$Q79:$T79)</f>
        <v>0.0016260309011278426</v>
      </c>
      <c r="U32" s="5">
        <f t="shared" si="4"/>
        <v>0.014658859655511957</v>
      </c>
      <c r="V32" s="5">
        <f t="shared" si="5"/>
        <v>0.0013623493820236977</v>
      </c>
      <c r="W32" s="5">
        <f t="shared" si="6"/>
        <v>0.015306009496784609</v>
      </c>
      <c r="X32" s="5">
        <f t="shared" si="7"/>
        <v>0.0012309156743146737</v>
      </c>
    </row>
    <row r="33" spans="1:24" ht="12.75">
      <c r="A33" s="5" t="str">
        <f>'[1]YKDT86-R20'!$A83</f>
        <v>K</v>
      </c>
      <c r="B33" s="5">
        <f>AVERAGE('[1]YKDT86-R20'!$B83,'[1]YKDT86-R20'!$G83)</f>
        <v>0.00032575953209896613</v>
      </c>
      <c r="C33" s="5">
        <f>STDEV('[1]YKDT86-R20'!$B83,'[1]YKDT86-R20'!$G83)</f>
        <v>0.00033022113257128696</v>
      </c>
      <c r="D33" s="5">
        <f>AVERAGE('[1]YKDT86-R20'!$C83:$F83)</f>
        <v>0.00016245294319949458</v>
      </c>
      <c r="E33" s="5">
        <f>STDEV('[1]YKDT86-R20'!$C83:$F83)</f>
        <v>0.00011702785344701385</v>
      </c>
      <c r="G33" s="5">
        <f>AVERAGE('[1]YKDT86-R20'!$H83:$I83)</f>
        <v>0.0004654246942403591</v>
      </c>
      <c r="H33" s="5">
        <f>STDEV('[1]YKDT86-R20'!$H83:$I83)</f>
        <v>0.00012882683288875727</v>
      </c>
      <c r="J33" s="5">
        <f>AVERAGE('[1]YKDT86-R20'!$J83,'[1]YKDT86-R20'!$N83)</f>
        <v>0.0001617328132499398</v>
      </c>
      <c r="K33" s="5">
        <f>STDEV('[1]YKDT86-R20'!$J83,'[1]YKDT86-R20'!$N83)</f>
        <v>0.00022872473797881985</v>
      </c>
      <c r="L33" s="5">
        <f>AVERAGE('[1]YKDT86-R20'!$K83:$M83)</f>
        <v>0.00010790961169910512</v>
      </c>
      <c r="M33" s="5">
        <f>STDEV('[1]YKDT86-R20'!$K83:$M83)</f>
        <v>0.000186904930087879</v>
      </c>
      <c r="N33" s="5">
        <f>'[1]YKDT86-R20'!$O83</f>
        <v>0</v>
      </c>
      <c r="P33" s="5">
        <f>AVERAGE('[1]YKDT86-R20'!$P83,'[1]YKDT86-R20'!$U83)</f>
        <v>0.00013935337823721772</v>
      </c>
      <c r="Q33" s="5">
        <f>STDEV('[1]YKDT86-R20'!$P83,'[1]YKDT86-R20'!$U83)</f>
        <v>0.000197075437465581</v>
      </c>
      <c r="R33" s="5">
        <f>AVERAGE('[1]YKDT86-R20'!$Q83:$T83)</f>
        <v>0.0002558706251792063</v>
      </c>
      <c r="S33" s="5">
        <f>STDEV('[1]YKDT86-R20'!$Q83:$T83)</f>
        <v>0.00021608081148322966</v>
      </c>
      <c r="U33" s="5">
        <f t="shared" si="4"/>
        <v>0.00019833157486363304</v>
      </c>
      <c r="V33" s="5">
        <f t="shared" si="5"/>
        <v>0.0001756760498404059</v>
      </c>
      <c r="W33" s="5">
        <f t="shared" si="6"/>
        <v>0.00020894857452870787</v>
      </c>
      <c r="X33" s="5">
        <f t="shared" si="7"/>
        <v>0.0001017782375276398</v>
      </c>
    </row>
    <row r="35" spans="1:24" ht="12.75">
      <c r="A35" s="5" t="str">
        <f>'[1]YKDT86-R20'!$A91</f>
        <v>Sum</v>
      </c>
      <c r="B35" s="5">
        <f>AVERAGE('[1]YKDT86-R20'!$B91,'[1]YKDT86-R20'!$G91)</f>
        <v>4</v>
      </c>
      <c r="C35" s="5">
        <f>STDEV('[1]YKDT86-R20'!$B91,'[1]YKDT86-R20'!$G91)</f>
        <v>4.440892098500626E-16</v>
      </c>
      <c r="D35" s="5">
        <f>AVERAGE('[1]YKDT86-R20'!$C91:$F91)</f>
        <v>4</v>
      </c>
      <c r="E35" s="5">
        <f>STDEV('[1]YKDT86-R20'!$C91:$F91)</f>
        <v>0</v>
      </c>
      <c r="G35" s="5">
        <f>AVERAGE('[1]YKDT86-R20'!$H91:$I91)</f>
        <v>4</v>
      </c>
      <c r="H35" s="5">
        <f>STDEV('[1]YKDT86-R20'!$H91:$I91)</f>
        <v>1.2560739669470201E-15</v>
      </c>
      <c r="J35" s="5">
        <f>AVERAGE('[1]YKDT86-R20'!$J91,'[1]YKDT86-R20'!$N91)</f>
        <v>4</v>
      </c>
      <c r="K35" s="5">
        <f>STDEV('[1]YKDT86-R20'!$J91,'[1]YKDT86-R20'!$N91)</f>
        <v>8.881784197001252E-16</v>
      </c>
      <c r="L35" s="5">
        <f>AVERAGE('[1]YKDT86-R20'!$K91:$M91)</f>
        <v>4</v>
      </c>
      <c r="M35" s="5">
        <f>STDEV('[1]YKDT86-R20'!$K91:$M91)</f>
        <v>8.881784197001252E-16</v>
      </c>
      <c r="N35" s="5">
        <f>'[1]YKDT86-R20'!$O91</f>
        <v>3.9999999999999996</v>
      </c>
      <c r="P35" s="5">
        <f>AVERAGE('[1]YKDT86-R20'!$P91,'[1]YKDT86-R20'!$U91)</f>
        <v>4</v>
      </c>
      <c r="Q35" s="5">
        <f>STDEV('[1]YKDT86-R20'!$P91,'[1]YKDT86-R20'!$U91)</f>
        <v>8.881784197001252E-16</v>
      </c>
      <c r="R35" s="5">
        <f>AVERAGE('[1]YKDT86-R20'!$Q91:$T91)</f>
        <v>4</v>
      </c>
      <c r="S35" s="5">
        <f>STDEV('[1]YKDT86-R20'!$Q91:$T91)</f>
        <v>3.6259732146947156E-16</v>
      </c>
      <c r="U35" s="5">
        <f>AVERAGE(D35,G35,L35,N35,R35)</f>
        <v>4</v>
      </c>
      <c r="V35" s="5">
        <f>STDEV(D35,G35,L35,N35,R35)</f>
        <v>2.220446049250313E-16</v>
      </c>
      <c r="W35" s="5">
        <f>AVERAGE(P35,J35,B35)</f>
        <v>4</v>
      </c>
      <c r="X35" s="5">
        <f>STDEV(P35,J35,B35)</f>
        <v>0</v>
      </c>
    </row>
    <row r="37" spans="1:24" ht="12.75">
      <c r="A37" s="5" t="str">
        <f>'[1]YKDT86-R20'!$A97</f>
        <v>Mg#</v>
      </c>
      <c r="B37" s="5">
        <f>AVERAGE('[1]YKDT86-R20'!$B97,'[1]YKDT86-R20'!$G97)</f>
        <v>82.90112657102519</v>
      </c>
      <c r="C37" s="5">
        <f>STDEV('[1]YKDT86-R20'!$B97,'[1]YKDT86-R20'!$G97)</f>
        <v>1.644803819447004</v>
      </c>
      <c r="D37" s="5">
        <f>AVERAGE('[1]YKDT86-R20'!$C97:$F97)</f>
        <v>84.00506511462692</v>
      </c>
      <c r="E37" s="5">
        <f>STDEV('[1]YKDT86-R20'!$C97:$F97)</f>
        <v>0.689511799085618</v>
      </c>
      <c r="G37" s="5">
        <f>AVERAGE('[1]YKDT86-R20'!$H97:$I97)</f>
        <v>82.04547279174966</v>
      </c>
      <c r="H37" s="5">
        <f>STDEV('[1]YKDT86-R20'!$H97:$I97)</f>
        <v>2.3745686796311296</v>
      </c>
      <c r="J37" s="5">
        <f>AVERAGE('[1]YKDT86-R20'!$J97,'[1]YKDT86-R20'!$N97)</f>
        <v>83.65014023061735</v>
      </c>
      <c r="K37" s="5">
        <f>STDEV('[1]YKDT86-R20'!$J97,'[1]YKDT86-R20'!$N97)</f>
        <v>0.7269334088042778</v>
      </c>
      <c r="L37" s="5">
        <f>AVERAGE('[1]YKDT86-R20'!$K97:$M97)</f>
        <v>83.17050897078352</v>
      </c>
      <c r="M37" s="5">
        <f>STDEV('[1]YKDT86-R20'!$K97:$M97)</f>
        <v>0.6939825342361248</v>
      </c>
      <c r="N37" s="5">
        <f>'[1]YKDT86-R20'!$O97</f>
        <v>79.9821302237435</v>
      </c>
      <c r="P37" s="5">
        <f>AVERAGE('[1]YKDT86-R20'!$P97,'[1]YKDT86-R20'!$U97)</f>
        <v>82.32818788181274</v>
      </c>
      <c r="Q37" s="5">
        <f>STDEV('[1]YKDT86-R20'!$P97,'[1]YKDT86-R20'!$U97)</f>
        <v>0.2807267342692134</v>
      </c>
      <c r="R37" s="5">
        <f>AVERAGE('[1]YKDT86-R20'!$Q97:$T97)</f>
        <v>81.92884153771426</v>
      </c>
      <c r="S37" s="5">
        <f>STDEV('[1]YKDT86-R20'!$Q97:$T97)</f>
        <v>0.9794186255101351</v>
      </c>
      <c r="U37" s="5">
        <f>AVERAGE(D37,G37,L37,N37,R37)</f>
        <v>82.22640372772358</v>
      </c>
      <c r="V37" s="5">
        <f>STDEV(D37,G37,L37,N37,R37)</f>
        <v>1.5176473454340103</v>
      </c>
      <c r="W37" s="5">
        <f>AVERAGE(P37,J37,B37)</f>
        <v>82.95981822781842</v>
      </c>
      <c r="X37" s="5">
        <f>STDEV(P37,J37,B37)</f>
        <v>0.6629276250542044</v>
      </c>
    </row>
    <row r="38" spans="1:24" ht="12.75">
      <c r="A38" s="5" t="str">
        <f>'[1]YKDT86-R20'!$A98</f>
        <v>Wo</v>
      </c>
      <c r="B38" s="5">
        <f>AVERAGE('[1]YKDT86-R20'!$B98,'[1]YKDT86-R20'!$G98)</f>
        <v>44.49020831603018</v>
      </c>
      <c r="C38" s="5">
        <f>STDEV('[1]YKDT86-R20'!$B98,'[1]YKDT86-R20'!$G98)</f>
        <v>0.5864899170313339</v>
      </c>
      <c r="D38" s="5">
        <f>AVERAGE('[1]YKDT86-R20'!$C98:$F98)</f>
        <v>44.69500779281351</v>
      </c>
      <c r="E38" s="5">
        <f>STDEV('[1]YKDT86-R20'!$C98:$F98)</f>
        <v>1.074112403828424</v>
      </c>
      <c r="G38" s="5">
        <f>AVERAGE('[1]YKDT86-R20'!$H98:$I98)</f>
        <v>44.223933249590985</v>
      </c>
      <c r="H38" s="5">
        <f>STDEV('[1]YKDT86-R20'!$H98:$I98)</f>
        <v>0.8522507612635233</v>
      </c>
      <c r="J38" s="5">
        <f>AVERAGE('[1]YKDT86-R20'!$J98,'[1]YKDT86-R20'!$N98)</f>
        <v>44.764053582407456</v>
      </c>
      <c r="K38" s="5">
        <f>STDEV('[1]YKDT86-R20'!$J98,'[1]YKDT86-R20'!$N98)</f>
        <v>0.1942067423025177</v>
      </c>
      <c r="L38" s="5">
        <f>AVERAGE('[1]YKDT86-R20'!$K98:$M98)</f>
        <v>43.99357362687791</v>
      </c>
      <c r="M38" s="5">
        <f>STDEV('[1]YKDT86-R20'!$K98:$M98)</f>
        <v>2.0565333743551264</v>
      </c>
      <c r="N38" s="5">
        <f>'[1]YKDT86-R20'!$O98</f>
        <v>43.10327031582904</v>
      </c>
      <c r="P38" s="5">
        <f>AVERAGE('[1]YKDT86-R20'!$P98,'[1]YKDT86-R20'!$U98)</f>
        <v>42.625352965990714</v>
      </c>
      <c r="Q38" s="5">
        <f>STDEV('[1]YKDT86-R20'!$P98,'[1]YKDT86-R20'!$U98)</f>
        <v>0.8315680639570365</v>
      </c>
      <c r="R38" s="5">
        <f>AVERAGE('[1]YKDT86-R20'!$Q98:$T98)</f>
        <v>43.815192116033074</v>
      </c>
      <c r="S38" s="5">
        <f>STDEV('[1]YKDT86-R20'!$Q98:$T98)</f>
        <v>0.46848210395119194</v>
      </c>
      <c r="U38" s="5">
        <f>AVERAGE(D38,G38,L38,N38,R38)</f>
        <v>43.96619542022891</v>
      </c>
      <c r="V38" s="5">
        <f>STDEV(D38,G38,L38,N38,R38)</f>
        <v>0.5843345709004958</v>
      </c>
      <c r="W38" s="5">
        <f>AVERAGE(P38,J38,B38)</f>
        <v>43.95987162147611</v>
      </c>
      <c r="X38" s="5">
        <f>STDEV(P38,J38,B38)</f>
        <v>1.1638096231166133</v>
      </c>
    </row>
    <row r="39" spans="1:24" ht="12.75">
      <c r="A39" s="5" t="str">
        <f>'[1]YKDT86-R20'!$A99</f>
        <v>En</v>
      </c>
      <c r="B39" s="5">
        <f>AVERAGE('[1]YKDT86-R20'!$B99,'[1]YKDT86-R20'!$G99)</f>
        <v>46.01341935896224</v>
      </c>
      <c r="C39" s="5">
        <f>STDEV('[1]YKDT86-R20'!$B99,'[1]YKDT86-R20'!$G99)</f>
        <v>0.4268204253417432</v>
      </c>
      <c r="D39" s="5">
        <f>AVERAGE('[1]YKDT86-R20'!$C99:$F99)</f>
        <v>46.46428971809184</v>
      </c>
      <c r="E39" s="5">
        <f>STDEV('[1]YKDT86-R20'!$C99:$F99)</f>
        <v>1.2782922265754788</v>
      </c>
      <c r="G39" s="5">
        <f>AVERAGE('[1]YKDT86-R20'!$H99:$I99)</f>
        <v>45.75161903019053</v>
      </c>
      <c r="H39" s="5">
        <f>STDEV('[1]YKDT86-R20'!$H99:$I99)</f>
        <v>0.6252078453351321</v>
      </c>
      <c r="J39" s="5">
        <f>AVERAGE('[1]YKDT86-R20'!$J99,'[1]YKDT86-R20'!$N99)</f>
        <v>46.20424075917886</v>
      </c>
      <c r="K39" s="5">
        <f>STDEV('[1]YKDT86-R20'!$J99,'[1]YKDT86-R20'!$N99)</f>
        <v>0.23907433590569224</v>
      </c>
      <c r="L39" s="5">
        <f>AVERAGE('[1]YKDT86-R20'!$K99:$M99)</f>
        <v>46.59020183752955</v>
      </c>
      <c r="M39" s="5">
        <f>STDEV('[1]YKDT86-R20'!$K99:$M99)</f>
        <v>2.1023714702312817</v>
      </c>
      <c r="N39" s="5">
        <f>'[1]YKDT86-R20'!$O99</f>
        <v>45.507216429044945</v>
      </c>
      <c r="P39" s="5">
        <f>AVERAGE('[1]YKDT86-R20'!$P99,'[1]YKDT86-R20'!$U99)</f>
        <v>47.23667442362065</v>
      </c>
      <c r="Q39" s="5">
        <f>STDEV('[1]YKDT86-R20'!$P99,'[1]YKDT86-R20'!$U99)</f>
        <v>0.8456808909761214</v>
      </c>
      <c r="R39" s="5">
        <f>AVERAGE('[1]YKDT86-R20'!$Q99:$T99)</f>
        <v>46.03196462980394</v>
      </c>
      <c r="S39" s="5">
        <f>STDEV('[1]YKDT86-R20'!$Q99:$T99)</f>
        <v>0.7084767436236268</v>
      </c>
      <c r="U39" s="5">
        <f>AVERAGE(D39,G39,L39,N39,R39)</f>
        <v>46.06905832893216</v>
      </c>
      <c r="V39" s="5">
        <f>STDEV(D39,G39,L39,N39,R39)</f>
        <v>0.45978483524921165</v>
      </c>
      <c r="W39" s="5">
        <f>AVERAGE(P39,J39,B39)</f>
        <v>46.48477818058725</v>
      </c>
      <c r="X39" s="5">
        <f>STDEV(P39,J39,B39)</f>
        <v>0.6581141025017708</v>
      </c>
    </row>
    <row r="40" spans="1:24" ht="12.75">
      <c r="A40" s="5" t="str">
        <f>'[1]YKDT86-R20'!$A100</f>
        <v>Fs</v>
      </c>
      <c r="B40" s="5">
        <f>AVERAGE('[1]YKDT86-R20'!$B100,'[1]YKDT86-R20'!$G100)</f>
        <v>9.496372325007584</v>
      </c>
      <c r="C40" s="5">
        <f>STDEV('[1]YKDT86-R20'!$B100,'[1]YKDT86-R20'!$G100)</f>
        <v>1.0133103423715502</v>
      </c>
      <c r="D40" s="5">
        <f>AVERAGE('[1]YKDT86-R20'!$C100:$F100)</f>
        <v>8.84070248909465</v>
      </c>
      <c r="E40" s="5">
        <f>STDEV('[1]YKDT86-R20'!$C100:$F100)</f>
        <v>0.22987617368875257</v>
      </c>
      <c r="G40" s="5">
        <f>AVERAGE('[1]YKDT86-R20'!$H100:$I100)</f>
        <v>10.02444772021849</v>
      </c>
      <c r="H40" s="5">
        <f>STDEV('[1]YKDT86-R20'!$H100:$I100)</f>
        <v>1.4774586065986364</v>
      </c>
      <c r="J40" s="5">
        <f>AVERAGE('[1]YKDT86-R20'!$J100,'[1]YKDT86-R20'!$N100)</f>
        <v>9.031705658413685</v>
      </c>
      <c r="K40" s="5">
        <f>STDEV('[1]YKDT86-R20'!$J100,'[1]YKDT86-R20'!$N100)</f>
        <v>0.4332810782067575</v>
      </c>
      <c r="L40" s="5">
        <f>AVERAGE('[1]YKDT86-R20'!$K100:$M100)</f>
        <v>9.416224535592535</v>
      </c>
      <c r="M40" s="5">
        <f>STDEV('[1]YKDT86-R20'!$K100:$M100)</f>
        <v>0.07931139943455057</v>
      </c>
      <c r="N40" s="5">
        <f>'[1]YKDT86-R20'!$O100</f>
        <v>11.38951325512601</v>
      </c>
      <c r="P40" s="5">
        <f>AVERAGE('[1]YKDT86-R20'!$P100,'[1]YKDT86-R20'!$U100)</f>
        <v>10.137972610388635</v>
      </c>
      <c r="Q40" s="5">
        <f>STDEV('[1]YKDT86-R20'!$P100,'[1]YKDT86-R20'!$U100)</f>
        <v>0.014112827019780514</v>
      </c>
      <c r="R40" s="5">
        <f>AVERAGE('[1]YKDT86-R20'!$Q100:$T100)</f>
        <v>10.152843254162999</v>
      </c>
      <c r="S40" s="5">
        <f>STDEV('[1]YKDT86-R20'!$Q100:$T100)</f>
        <v>0.547465272777976</v>
      </c>
      <c r="U40" s="5">
        <f>AVERAGE(D40,G40,L40,N40,R40)</f>
        <v>9.964746250838937</v>
      </c>
      <c r="V40" s="5">
        <f>STDEV(D40,G40,L40,N40,R40)</f>
        <v>0.953055115801795</v>
      </c>
      <c r="W40" s="5">
        <f>AVERAGE(P40,J40,B40)</f>
        <v>9.555350197936635</v>
      </c>
      <c r="X40" s="5">
        <f>STDEV(P40,J40,B40)</f>
        <v>0.5554866644478289</v>
      </c>
    </row>
    <row r="41" spans="1:24" ht="12.75">
      <c r="A41" s="5" t="str">
        <f>'[1]YKDT86-R20'!$A101</f>
        <v>Sum</v>
      </c>
      <c r="B41" s="5">
        <f>AVERAGE('[1]YKDT86-R20'!$B101,'[1]YKDT86-R20'!$G101)</f>
        <v>100</v>
      </c>
      <c r="C41" s="5">
        <f>STDEV('[1]YKDT86-R20'!$B101,'[1]YKDT86-R20'!$G101)</f>
        <v>1.4210854715202004E-14</v>
      </c>
      <c r="D41" s="5">
        <f>AVERAGE('[1]YKDT86-R20'!$C101:$F101)</f>
        <v>100</v>
      </c>
      <c r="E41" s="5">
        <f>STDEV('[1]YKDT86-R20'!$C101:$F101)</f>
        <v>1.160311428702309E-14</v>
      </c>
      <c r="G41" s="5">
        <f>AVERAGE('[1]YKDT86-R20'!$H101:$I101)</f>
        <v>100</v>
      </c>
      <c r="H41" s="5">
        <f>STDEV('[1]YKDT86-R20'!$H101:$I101)</f>
        <v>0</v>
      </c>
      <c r="J41" s="5">
        <f>AVERAGE('[1]YKDT86-R20'!$J101,'[1]YKDT86-R20'!$N101)</f>
        <v>100</v>
      </c>
      <c r="K41" s="5">
        <f>STDEV('[1]YKDT86-R20'!$J101,'[1]YKDT86-R20'!$N101)</f>
        <v>0</v>
      </c>
      <c r="L41" s="5">
        <f>AVERAGE('[1]YKDT86-R20'!$K101:$M101)</f>
        <v>100</v>
      </c>
      <c r="M41" s="5">
        <f>STDEV('[1]YKDT86-R20'!$K101:$M101)</f>
        <v>1.4210854715202004E-14</v>
      </c>
      <c r="N41" s="5">
        <f>'[1]YKDT86-R20'!$O101</f>
        <v>99.99999999999999</v>
      </c>
      <c r="P41" s="5">
        <f>AVERAGE('[1]YKDT86-R20'!$P101,'[1]YKDT86-R20'!$U101)</f>
        <v>100</v>
      </c>
      <c r="Q41" s="5">
        <f>STDEV('[1]YKDT86-R20'!$P101,'[1]YKDT86-R20'!$U101)</f>
        <v>1.4210854715202004E-14</v>
      </c>
      <c r="R41" s="5">
        <f>AVERAGE('[1]YKDT86-R20'!$Q101:$T101)</f>
        <v>100</v>
      </c>
      <c r="S41" s="5">
        <f>STDEV('[1]YKDT86-R20'!$Q101:$T101)</f>
        <v>1.160311428702309E-14</v>
      </c>
      <c r="U41" s="5">
        <f>AVERAGE(D41,G41,L41,N41,R41)</f>
        <v>100</v>
      </c>
      <c r="V41" s="5">
        <f>STDEV(D41,G41,L41,N41,R41)</f>
        <v>7.105427357601002E-15</v>
      </c>
      <c r="W41" s="5">
        <f>AVERAGE(P41,J41,B41)</f>
        <v>100</v>
      </c>
      <c r="X41" s="5">
        <f>STDEV(P41,J41,B41)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F42"/>
  <sheetViews>
    <sheetView zoomScale="85" zoomScaleNormal="85" workbookViewId="0" topLeftCell="A1">
      <selection activeCell="AC40" sqref="AC40"/>
    </sheetView>
  </sheetViews>
  <sheetFormatPr defaultColWidth="11.421875" defaultRowHeight="12.75"/>
  <cols>
    <col min="1" max="3" width="6.8515625" style="0" customWidth="1"/>
    <col min="4" max="4" width="3.7109375" style="0" customWidth="1"/>
    <col min="5" max="6" width="6.8515625" style="0" customWidth="1"/>
    <col min="7" max="7" width="3.7109375" style="0" customWidth="1"/>
    <col min="8" max="9" width="6.8515625" style="0" customWidth="1"/>
    <col min="10" max="10" width="3.7109375" style="0" customWidth="1"/>
    <col min="11" max="12" width="6.8515625" style="0" customWidth="1"/>
    <col min="13" max="13" width="3.7109375" style="0" customWidth="1"/>
    <col min="14" max="17" width="6.8515625" style="0" customWidth="1"/>
    <col min="18" max="18" width="3.7109375" style="0" customWidth="1"/>
    <col min="19" max="22" width="6.8515625" style="0" customWidth="1"/>
    <col min="23" max="23" width="3.7109375" style="0" customWidth="1"/>
    <col min="24" max="27" width="6.8515625" style="0" customWidth="1"/>
    <col min="28" max="28" width="6.57421875" style="0" customWidth="1"/>
    <col min="29" max="30" width="6.8515625" style="3" customWidth="1"/>
    <col min="31" max="16384" width="6.8515625" style="0" customWidth="1"/>
  </cols>
  <sheetData>
    <row r="2" ht="15">
      <c r="A2" s="18" t="s">
        <v>95</v>
      </c>
    </row>
    <row r="5" ht="12.75">
      <c r="A5" s="5" t="s">
        <v>80</v>
      </c>
    </row>
    <row r="6" spans="1:29" ht="12.75">
      <c r="A6" s="1" t="str">
        <f>'[1]YKT88-R1'!$A5</f>
        <v>YKDT88-R1</v>
      </c>
      <c r="AC6" s="3" t="s">
        <v>62</v>
      </c>
    </row>
    <row r="7" ht="12.75">
      <c r="A7" s="1"/>
    </row>
    <row r="8" spans="1:11" ht="12.75">
      <c r="A8" s="1"/>
      <c r="K8" t="s">
        <v>47</v>
      </c>
    </row>
    <row r="9" spans="1:29" ht="12.75">
      <c r="A9" s="1"/>
      <c r="B9" t="str">
        <f>'[1]YKT88-R1'!$B8</f>
        <v>large cpx </v>
      </c>
      <c r="E9" t="str">
        <f>'[1]YKT88-R1'!$E8</f>
        <v>small cpx</v>
      </c>
      <c r="H9" t="str">
        <f>'[1]YKT88-R1'!$G8</f>
        <v>small cpx</v>
      </c>
      <c r="K9" t="str">
        <f>'[1]YKT88-R1'!$I8</f>
        <v>small cpx</v>
      </c>
      <c r="N9" t="str">
        <f>'[1]YKT88-R1'!$K8</f>
        <v>small cpx</v>
      </c>
      <c r="S9" t="str">
        <f>'[1]YKT88-R1'!$O8</f>
        <v>small cpx</v>
      </c>
      <c r="X9" t="str">
        <f>'[1]YKT88-R1'!$S8</f>
        <v>large cpx</v>
      </c>
      <c r="AC9" s="3" t="s">
        <v>37</v>
      </c>
    </row>
    <row r="10" spans="1:32" ht="12.75">
      <c r="A10" s="1"/>
      <c r="B10" t="s">
        <v>2</v>
      </c>
      <c r="C10" s="5" t="s">
        <v>54</v>
      </c>
      <c r="E10" t="s">
        <v>4</v>
      </c>
      <c r="F10" s="5" t="s">
        <v>54</v>
      </c>
      <c r="H10" t="s">
        <v>4</v>
      </c>
      <c r="I10" s="5" t="s">
        <v>54</v>
      </c>
      <c r="K10" t="s">
        <v>4</v>
      </c>
      <c r="L10" s="5" t="s">
        <v>54</v>
      </c>
      <c r="N10" t="s">
        <v>4</v>
      </c>
      <c r="O10" s="5" t="s">
        <v>54</v>
      </c>
      <c r="P10" t="s">
        <v>4</v>
      </c>
      <c r="Q10" s="5" t="s">
        <v>54</v>
      </c>
      <c r="S10" t="s">
        <v>4</v>
      </c>
      <c r="T10" s="5" t="s">
        <v>54</v>
      </c>
      <c r="U10" t="s">
        <v>4</v>
      </c>
      <c r="V10" s="5" t="s">
        <v>54</v>
      </c>
      <c r="X10" t="s">
        <v>3</v>
      </c>
      <c r="Y10" s="5" t="s">
        <v>54</v>
      </c>
      <c r="Z10" t="s">
        <v>4</v>
      </c>
      <c r="AA10" s="5" t="s">
        <v>54</v>
      </c>
      <c r="AC10" s="3" t="s">
        <v>5</v>
      </c>
      <c r="AD10" s="5" t="s">
        <v>54</v>
      </c>
      <c r="AE10" t="s">
        <v>2</v>
      </c>
      <c r="AF10" s="5" t="s">
        <v>54</v>
      </c>
    </row>
    <row r="11" spans="1:31" ht="12.75">
      <c r="A11" s="5" t="s">
        <v>55</v>
      </c>
      <c r="B11" t="s">
        <v>35</v>
      </c>
      <c r="E11" t="s">
        <v>35</v>
      </c>
      <c r="H11" t="s">
        <v>35</v>
      </c>
      <c r="K11" t="s">
        <v>35</v>
      </c>
      <c r="N11" t="s">
        <v>36</v>
      </c>
      <c r="P11" t="s">
        <v>35</v>
      </c>
      <c r="S11" t="s">
        <v>35</v>
      </c>
      <c r="U11" t="s">
        <v>36</v>
      </c>
      <c r="X11" t="s">
        <v>35</v>
      </c>
      <c r="Z11" t="s">
        <v>36</v>
      </c>
      <c r="AC11" s="3" t="s">
        <v>35</v>
      </c>
      <c r="AE11" t="s">
        <v>36</v>
      </c>
    </row>
    <row r="12" ht="12.75">
      <c r="A12" s="1"/>
    </row>
    <row r="13" spans="1:32" ht="12.75">
      <c r="A13" s="1" t="str">
        <f>'[1]YKT88-R1'!$A15</f>
        <v>SiO2</v>
      </c>
      <c r="B13" s="2">
        <f>AVERAGE('[1]YKT88-R1'!$B15:$D15)</f>
        <v>52.79666666666666</v>
      </c>
      <c r="C13" s="2">
        <f>STDEV('[1]YKT88-R1'!$B15:$D15)</f>
        <v>0.49414606477644146</v>
      </c>
      <c r="D13" s="2"/>
      <c r="E13" s="2">
        <f>AVERAGE('[1]YKT88-R1'!$E15:$F15)</f>
        <v>51.414500000000004</v>
      </c>
      <c r="F13" s="2">
        <f>STDEV('[1]YKT88-R1'!$E15:$F15)</f>
        <v>0.2976919548775155</v>
      </c>
      <c r="G13" s="2"/>
      <c r="H13" s="2">
        <f>AVERAGE('[1]YKT88-R1'!$G15:$H15)</f>
        <v>53.11750000000001</v>
      </c>
      <c r="I13" s="2">
        <f>STDEV('[1]YKT88-R1'!$G15:$H15)</f>
        <v>0.48295393154965943</v>
      </c>
      <c r="J13" s="2"/>
      <c r="K13" s="2">
        <f>AVERAGE('[1]YKT88-R1'!$I15:$J15)</f>
        <v>52.6595</v>
      </c>
      <c r="L13" s="2">
        <f>STDEV('[1]YKT88-R1'!$I15:$J15)</f>
        <v>0.600333657227921</v>
      </c>
      <c r="M13" s="2"/>
      <c r="N13" s="2">
        <f>AVERAGE('[1]YKT88-R1'!$K15,'[1]YKT88-R1'!$N15)</f>
        <v>51.8595</v>
      </c>
      <c r="O13" s="2">
        <f>STDEV('[1]YKT88-R1'!$K15,'[1]YKT88-R1'!$N15)</f>
        <v>0.615890006413626</v>
      </c>
      <c r="P13" s="2">
        <f>AVERAGE('[1]YKT88-R1'!$L15:$M15)</f>
        <v>52.585</v>
      </c>
      <c r="Q13" s="2">
        <f>STDEV('[1]YKT88-R1'!$L15:$M15)</f>
        <v>0.349310749906191</v>
      </c>
      <c r="R13" s="2"/>
      <c r="S13" s="2">
        <f>AVERAGE('[1]YKT88-R1'!$O15:$P15)</f>
        <v>52.566500000000005</v>
      </c>
      <c r="T13" s="2">
        <f>STDEV('[1]YKT88-R1'!$O15:$P15)</f>
        <v>0.5084097756728108</v>
      </c>
      <c r="U13" s="2">
        <f>AVERAGE('[1]YKT88-R1'!$Q15:$R15)</f>
        <v>51.495999999999995</v>
      </c>
      <c r="V13" s="2">
        <f>STDEV('[1]YKT88-R1'!$Q15:$R15)</f>
        <v>0.19516147160748948</v>
      </c>
      <c r="W13" s="2"/>
      <c r="X13" s="2">
        <f>AVERAGE('[1]YKT88-R1'!$S15,'[1]YKT88-R1'!$U15:$X15)</f>
        <v>52.7042</v>
      </c>
      <c r="Y13" s="2">
        <f>STDEV('[1]YKT88-R1'!$S15,'[1]YKT88-R1'!$U15:$X15)</f>
        <v>0.29060660694365653</v>
      </c>
      <c r="Z13" s="2">
        <f>AVERAGE('[1]YKT88-R1'!$T15:$U15)</f>
        <v>52.6395</v>
      </c>
      <c r="AA13" s="2">
        <f>STDEV('[1]YKT88-R1'!$T15:$U15)</f>
        <v>0.25102290732260985</v>
      </c>
      <c r="AB13" s="2"/>
      <c r="AC13" s="3">
        <f>AVERAGE(B13,E13,H13,K13,P13,S13,X13)</f>
        <v>52.54912380952381</v>
      </c>
      <c r="AD13" s="3">
        <f>STDEV(B13,E13,H13,K13,P13,S13,X13)</f>
        <v>0.5337790913970204</v>
      </c>
      <c r="AE13" s="2">
        <f>AVERAGE(N13,U13,Z13)</f>
        <v>51.998333333333335</v>
      </c>
      <c r="AF13">
        <f>STDEV(N13,U13,Z13)</f>
        <v>0.5842551525943476</v>
      </c>
    </row>
    <row r="14" spans="1:32" ht="12.75">
      <c r="A14" s="1" t="str">
        <f>'[1]YKT88-R1'!$A18</f>
        <v>TiO2</v>
      </c>
      <c r="B14" s="2">
        <f>AVERAGE('[1]YKT88-R1'!$B18:$D18)</f>
        <v>0.13266666666666668</v>
      </c>
      <c r="C14" s="2">
        <f>STDEV('[1]YKT88-R1'!$B18:$D18)</f>
        <v>0.013428824718989036</v>
      </c>
      <c r="D14" s="2"/>
      <c r="E14" s="2">
        <f>AVERAGE('[1]YKT88-R1'!$E18:$F18)</f>
        <v>0.217</v>
      </c>
      <c r="F14" s="2">
        <f>STDEV('[1]YKT88-R1'!$E18:$F18)</f>
        <v>0.056568542494923754</v>
      </c>
      <c r="G14" s="2"/>
      <c r="H14" s="2">
        <f>AVERAGE('[1]YKT88-R1'!$G18:$H18)</f>
        <v>0.1475</v>
      </c>
      <c r="I14" s="2">
        <f>STDEV('[1]YKT88-R1'!$G18:$H18)</f>
        <v>0.038890872965260115</v>
      </c>
      <c r="J14" s="2"/>
      <c r="K14" s="2">
        <f>AVERAGE('[1]YKT88-R1'!$I18:$J18)</f>
        <v>0.107</v>
      </c>
      <c r="L14" s="2">
        <f>STDEV('[1]YKT88-R1'!$I18:$J18)</f>
        <v>0.007071067811865481</v>
      </c>
      <c r="M14" s="2"/>
      <c r="N14" s="2">
        <f>AVERAGE('[1]YKT88-R1'!$K18,'[1]YKT88-R1'!$N18)</f>
        <v>0.1965</v>
      </c>
      <c r="O14" s="2">
        <f>STDEV('[1]YKT88-R1'!$K18,'[1]YKT88-R1'!$N18)</f>
        <v>0.012020815280171298</v>
      </c>
      <c r="P14" s="2">
        <f>AVERAGE('[1]YKT88-R1'!$L18:$M18)</f>
        <v>0.1335</v>
      </c>
      <c r="Q14" s="2">
        <f>STDEV('[1]YKT88-R1'!$L18:$M18)</f>
        <v>0.012020815280171258</v>
      </c>
      <c r="R14" s="2"/>
      <c r="S14" s="2">
        <f>AVERAGE('[1]YKT88-R1'!$O18:$P18)</f>
        <v>0.1225</v>
      </c>
      <c r="T14" s="2">
        <f>STDEV('[1]YKT88-R1'!$O18:$P18)</f>
        <v>0.013435028842544666</v>
      </c>
      <c r="U14" s="2">
        <f>AVERAGE('[1]YKT88-R1'!$Q18:$R18)</f>
        <v>0.21050000000000002</v>
      </c>
      <c r="V14" s="2">
        <f>STDEV('[1]YKT88-R1'!$Q18:$R18)</f>
        <v>0.019091883092036518</v>
      </c>
      <c r="W14" s="2"/>
      <c r="X14" s="2">
        <f>AVERAGE('[1]YKT88-R1'!$S18,'[1]YKT88-R1'!$U18:$X18)</f>
        <v>0.1014</v>
      </c>
      <c r="Y14" s="2">
        <f>STDEV('[1]YKT88-R1'!$S18,'[1]YKT88-R1'!$U18:$X18)</f>
        <v>0.015549919613940087</v>
      </c>
      <c r="Z14" s="2">
        <f>AVERAGE('[1]YKT88-R1'!$T18:$U18)</f>
        <v>0.11449999999999999</v>
      </c>
      <c r="AA14" s="2">
        <f>STDEV('[1]YKT88-R1'!$T18:$U18)</f>
        <v>0.017677669529663795</v>
      </c>
      <c r="AB14" s="2"/>
      <c r="AC14" s="3">
        <f>AVERAGE(B14,E14,H14,K14,P14,S14,X14)</f>
        <v>0.1373666666666667</v>
      </c>
      <c r="AD14" s="3">
        <f>STDEV(B14,E14,H14,K14,P14,S14,X14)</f>
        <v>0.03855287854939552</v>
      </c>
      <c r="AE14" s="2">
        <f>AVERAGE(N14,U14,Z14)</f>
        <v>0.17383333333333337</v>
      </c>
      <c r="AF14">
        <f>STDEV(N14,U14,Z14)</f>
        <v>0.051858782605585026</v>
      </c>
    </row>
    <row r="15" spans="1:32" ht="12.75">
      <c r="A15" s="1" t="str">
        <f>'[1]YKT88-R1'!$A14</f>
        <v>Al2O3</v>
      </c>
      <c r="B15" s="2">
        <f>AVERAGE('[1]YKT88-R1'!$B14:$D14)</f>
        <v>2.2016666666666667</v>
      </c>
      <c r="C15" s="2">
        <f>STDEV('[1]YKT88-R1'!$B14:$D14)</f>
        <v>0.4050806504059807</v>
      </c>
      <c r="D15" s="2"/>
      <c r="E15" s="2">
        <f>AVERAGE('[1]YKT88-R1'!$E14:$F14)</f>
        <v>4.464499999999999</v>
      </c>
      <c r="F15" s="2">
        <f>STDEV('[1]YKT88-R1'!$E14:$F14)</f>
        <v>0.6173042199758624</v>
      </c>
      <c r="G15" s="2"/>
      <c r="H15" s="2">
        <f>AVERAGE('[1]YKT88-R1'!$G14:$H14)</f>
        <v>2.3875</v>
      </c>
      <c r="I15" s="2">
        <f>STDEV('[1]YKT88-R1'!$G14:$H14)</f>
        <v>0.7417550134646876</v>
      </c>
      <c r="J15" s="2"/>
      <c r="K15" s="2">
        <f>AVERAGE('[1]YKT88-R1'!$I14:$J14)</f>
        <v>2.73</v>
      </c>
      <c r="L15" s="2">
        <f>STDEV('[1]YKT88-R1'!$I14:$J14)</f>
        <v>0.31536962440920063</v>
      </c>
      <c r="M15" s="2"/>
      <c r="N15" s="2">
        <f>AVERAGE('[1]YKT88-R1'!$K14,'[1]YKT88-R1'!$N14)</f>
        <v>3.8545</v>
      </c>
      <c r="O15" s="2">
        <f>STDEV('[1]YKT88-R1'!$K14,'[1]YKT88-R1'!$N14)</f>
        <v>1.1617764414894978</v>
      </c>
      <c r="P15" s="2">
        <f>AVERAGE('[1]YKT88-R1'!$L14:$M14)</f>
        <v>2.803</v>
      </c>
      <c r="Q15" s="2">
        <f>STDEV('[1]YKT88-R1'!$L14:$M14)</f>
        <v>0.6590235200658652</v>
      </c>
      <c r="R15" s="2"/>
      <c r="S15" s="2">
        <f>AVERAGE('[1]YKT88-R1'!$O14:$P14)</f>
        <v>2.9455</v>
      </c>
      <c r="T15" s="2">
        <f>STDEV('[1]YKT88-R1'!$O14:$P14)</f>
        <v>0.6116473657263628</v>
      </c>
      <c r="U15" s="2">
        <f>AVERAGE('[1]YKT88-R1'!$Q14:$R14)</f>
        <v>4.5885</v>
      </c>
      <c r="V15" s="2">
        <f>STDEV('[1]YKT88-R1'!$Q14:$R14)</f>
        <v>0.17465537495307515</v>
      </c>
      <c r="W15" s="2"/>
      <c r="X15" s="2">
        <f>AVERAGE('[1]YKT88-R1'!$S14,'[1]YKT88-R1'!$U14:$X14)</f>
        <v>2.629</v>
      </c>
      <c r="Y15" s="2">
        <f>STDEV('[1]YKT88-R1'!$S14,'[1]YKT88-R1'!$U14:$X14)</f>
        <v>0.2406418500593775</v>
      </c>
      <c r="Z15" s="2">
        <f>AVERAGE('[1]YKT88-R1'!$T14:$U14)</f>
        <v>2.63</v>
      </c>
      <c r="AA15" s="2">
        <f>STDEV('[1]YKT88-R1'!$T14:$U14)</f>
        <v>0.02404163056034248</v>
      </c>
      <c r="AB15" s="2"/>
      <c r="AC15" s="3">
        <f>AVERAGE(B15,E15,H15,K15,P15,S15,X15)</f>
        <v>2.8801666666666668</v>
      </c>
      <c r="AD15" s="3">
        <f>STDEV(B15,E15,H15,K15,P15,S15,X15)</f>
        <v>0.7426363698188883</v>
      </c>
      <c r="AE15" s="2">
        <f>AVERAGE(N15,U15,Z15)</f>
        <v>3.6910000000000003</v>
      </c>
      <c r="AF15">
        <f>STDEV(N15,U15,Z15)</f>
        <v>0.9894340554074319</v>
      </c>
    </row>
    <row r="16" spans="1:32" ht="12.75">
      <c r="A16" s="1" t="str">
        <f>'[1]YKT88-R1'!$A21</f>
        <v>FeO</v>
      </c>
      <c r="B16" s="2">
        <f>AVERAGE('[1]YKT88-R1'!$B21:$D21)</f>
        <v>3.8833333333333333</v>
      </c>
      <c r="C16" s="2">
        <f>STDEV('[1]YKT88-R1'!$B21:$D21)</f>
        <v>0.41869002058006294</v>
      </c>
      <c r="D16" s="2"/>
      <c r="E16" s="2">
        <f>AVERAGE('[1]YKT88-R1'!$E21:$F21)</f>
        <v>4.2059999999999995</v>
      </c>
      <c r="F16" s="2">
        <f>STDEV('[1]YKT88-R1'!$E21:$F21)</f>
        <v>0.23193102422920592</v>
      </c>
      <c r="G16" s="2"/>
      <c r="H16" s="2">
        <f>AVERAGE('[1]YKT88-R1'!$G21:$H21)</f>
        <v>4.5675</v>
      </c>
      <c r="I16" s="2">
        <f>STDEV('[1]YKT88-R1'!$G21:$H21)</f>
        <v>0.2283954903232625</v>
      </c>
      <c r="J16" s="2"/>
      <c r="K16" s="2">
        <f>AVERAGE('[1]YKT88-R1'!$I21:$J21)</f>
        <v>2.9035</v>
      </c>
      <c r="L16" s="2">
        <f>STDEV('[1]YKT88-R1'!$I21:$J21)</f>
        <v>0.07990306627405357</v>
      </c>
      <c r="M16" s="2"/>
      <c r="N16" s="2">
        <f>AVERAGE('[1]YKT88-R1'!$K21,'[1]YKT88-R1'!$N21)</f>
        <v>4.801</v>
      </c>
      <c r="O16" s="2">
        <f>STDEV('[1]YKT88-R1'!$K21,'[1]YKT88-R1'!$N21)</f>
        <v>0.642052957317382</v>
      </c>
      <c r="P16" s="2">
        <f>AVERAGE('[1]YKT88-R1'!$L21:$M21)</f>
        <v>3.7835</v>
      </c>
      <c r="Q16" s="2">
        <f>STDEV('[1]YKT88-R1'!$L21:$M21)</f>
        <v>0.3542604973744619</v>
      </c>
      <c r="R16" s="2"/>
      <c r="S16" s="2">
        <f>AVERAGE('[1]YKT88-R1'!$O21:$P21)</f>
        <v>3.7439999999999998</v>
      </c>
      <c r="T16" s="2">
        <f>STDEV('[1]YKT88-R1'!$O21:$P21)</f>
        <v>0.18101933598376818</v>
      </c>
      <c r="U16" s="2">
        <f>AVERAGE('[1]YKT88-R1'!$Q21:$R21)</f>
        <v>4.234999999999999</v>
      </c>
      <c r="V16" s="2">
        <f>STDEV('[1]YKT88-R1'!$Q21:$R21)</f>
        <v>0.24183051916582435</v>
      </c>
      <c r="W16" s="2"/>
      <c r="X16" s="2">
        <f>AVERAGE('[1]YKT88-R1'!$S21,'[1]YKT88-R1'!$U21:$X21)</f>
        <v>3.1406</v>
      </c>
      <c r="Y16" s="2">
        <f>STDEV('[1]YKT88-R1'!$S21,'[1]YKT88-R1'!$U21:$X21)</f>
        <v>0.3321878986356977</v>
      </c>
      <c r="Z16" s="2">
        <f>AVERAGE('[1]YKT88-R1'!$T21:$U21)</f>
        <v>3.1285</v>
      </c>
      <c r="AA16" s="2">
        <f>STDEV('[1]YKT88-R1'!$T21:$U21)</f>
        <v>0.053033008588990876</v>
      </c>
      <c r="AB16" s="2"/>
      <c r="AC16" s="3">
        <f>AVERAGE(B16,E16,H16,K16,P16,S16,X16)</f>
        <v>3.7469190476190475</v>
      </c>
      <c r="AD16" s="3">
        <f>STDEV(B16,E16,H16,K16,P16,S16,X16)</f>
        <v>0.5748974462030536</v>
      </c>
      <c r="AE16" s="2">
        <f>AVERAGE(N16,U16,Z16)</f>
        <v>4.054833333333334</v>
      </c>
      <c r="AF16">
        <f>STDEV(N16,U16,Z16)</f>
        <v>0.8506815404916995</v>
      </c>
    </row>
    <row r="17" spans="1:32" ht="12.75">
      <c r="A17" s="1" t="str">
        <f>'[1]YKT88-R1'!$A20</f>
        <v>MnO</v>
      </c>
      <c r="B17" s="2">
        <f>AVERAGE('[1]YKT88-R1'!$B20:$D20)</f>
        <v>0.104</v>
      </c>
      <c r="C17" s="2">
        <f>STDEV('[1]YKT88-R1'!$B20:$D20)</f>
        <v>0.03417601498127016</v>
      </c>
      <c r="D17" s="2"/>
      <c r="E17" s="2">
        <f>AVERAGE('[1]YKT88-R1'!$E20:$F20)</f>
        <v>0.074</v>
      </c>
      <c r="F17" s="2">
        <f>STDEV('[1]YKT88-R1'!$E20:$F20)</f>
        <v>0.02828427124746194</v>
      </c>
      <c r="G17" s="2"/>
      <c r="H17" s="2">
        <f>AVERAGE('[1]YKT88-R1'!$G20:$H20)</f>
        <v>0.123</v>
      </c>
      <c r="I17" s="2">
        <f>STDEV('[1]YKT88-R1'!$G20:$H20)</f>
        <v>0.07778174593052023</v>
      </c>
      <c r="J17" s="2"/>
      <c r="K17" s="2">
        <f>AVERAGE('[1]YKT88-R1'!$I20:$J20)</f>
        <v>0.083</v>
      </c>
      <c r="L17" s="2">
        <f>STDEV('[1]YKT88-R1'!$I20:$J20)</f>
        <v>0</v>
      </c>
      <c r="M17" s="2"/>
      <c r="N17" s="2">
        <f>AVERAGE('[1]YKT88-R1'!$K20,'[1]YKT88-R1'!$N20)</f>
        <v>0.12</v>
      </c>
      <c r="O17" s="2">
        <f>STDEV('[1]YKT88-R1'!$K20,'[1]YKT88-R1'!$N20)</f>
        <v>0.005656854249492376</v>
      </c>
      <c r="P17" s="2">
        <f>AVERAGE('[1]YKT88-R1'!$L20:$M20)</f>
        <v>0.055999999999999994</v>
      </c>
      <c r="Q17" s="2">
        <f>STDEV('[1]YKT88-R1'!$L20:$M20)</f>
        <v>0.026870057685088815</v>
      </c>
      <c r="R17" s="2"/>
      <c r="S17" s="2">
        <f>AVERAGE('[1]YKT88-R1'!$O20:$P20)</f>
        <v>0.086</v>
      </c>
      <c r="T17" s="2">
        <f>STDEV('[1]YKT88-R1'!$O20:$P20)</f>
        <v>0.008485281374238568</v>
      </c>
      <c r="U17" s="2">
        <f>AVERAGE('[1]YKT88-R1'!$Q20:$R20)</f>
        <v>0.098</v>
      </c>
      <c r="V17" s="2">
        <f>STDEV('[1]YKT88-R1'!$Q20:$R20)</f>
        <v>0.024041630560342586</v>
      </c>
      <c r="W17" s="2"/>
      <c r="X17" s="2">
        <f>AVERAGE('[1]YKT88-R1'!$S20,'[1]YKT88-R1'!$U20:$X20)</f>
        <v>0.0728</v>
      </c>
      <c r="Y17" s="2">
        <f>STDEV('[1]YKT88-R1'!$S20,'[1]YKT88-R1'!$U20:$X20)</f>
        <v>0.03616213489272999</v>
      </c>
      <c r="Z17" s="2">
        <f>AVERAGE('[1]YKT88-R1'!$T20:$U20)</f>
        <v>0.0915</v>
      </c>
      <c r="AA17" s="2">
        <f>STDEV('[1]YKT88-R1'!$T20:$U20)</f>
        <v>0.033234018715767755</v>
      </c>
      <c r="AB17" s="2"/>
      <c r="AC17" s="3">
        <f>AVERAGE(B17,E17,H17,K17,P17,S17,X17)</f>
        <v>0.08554285714285714</v>
      </c>
      <c r="AD17" s="3">
        <f>STDEV(B17,E17,H17,K17,P17,S17,X17)</f>
        <v>0.02205590299994214</v>
      </c>
      <c r="AE17" s="2">
        <f>AVERAGE(N17,U17,Z17)</f>
        <v>0.10316666666666667</v>
      </c>
      <c r="AF17">
        <f>STDEV(N17,U17,Z17)</f>
        <v>0.014935974468823101</v>
      </c>
    </row>
    <row r="18" spans="1:32" ht="12.75">
      <c r="A18" s="1" t="str">
        <f>'[1]YKT88-R1'!$A13</f>
        <v>MgO</v>
      </c>
      <c r="B18" s="2">
        <f>AVERAGE('[1]YKT88-R1'!$B13:$D13)</f>
        <v>18.288666666666668</v>
      </c>
      <c r="C18" s="2">
        <f>STDEV('[1]YKT88-R1'!$B13:$D13)</f>
        <v>0.5285435964358423</v>
      </c>
      <c r="D18" s="2"/>
      <c r="E18" s="2">
        <f>AVERAGE('[1]YKT88-R1'!$E13:$F13)</f>
        <v>17.364</v>
      </c>
      <c r="F18" s="2">
        <f>STDEV('[1]YKT88-R1'!$E13:$F13)</f>
        <v>0.029698484809836122</v>
      </c>
      <c r="G18" s="2"/>
      <c r="H18" s="2">
        <f>AVERAGE('[1]YKT88-R1'!$G13:$H13)</f>
        <v>18.979</v>
      </c>
      <c r="I18" s="2">
        <f>STDEV('[1]YKT88-R1'!$G13:$H13)</f>
        <v>1.1568266940212502</v>
      </c>
      <c r="J18" s="2"/>
      <c r="K18" s="2">
        <f>AVERAGE('[1]YKT88-R1'!$I13:$J13)</f>
        <v>18.383</v>
      </c>
      <c r="L18" s="2">
        <f>STDEV('[1]YKT88-R1'!$I13:$J13)</f>
        <v>0.27860007178734864</v>
      </c>
      <c r="M18" s="2"/>
      <c r="N18" s="2">
        <f>AVERAGE('[1]YKT88-R1'!$K13,'[1]YKT88-R1'!$N13)</f>
        <v>17.7885</v>
      </c>
      <c r="O18" s="2">
        <f>STDEV('[1]YKT88-R1'!$K13,'[1]YKT88-R1'!$N13)</f>
        <v>0.2382949852602076</v>
      </c>
      <c r="P18" s="2">
        <f>AVERAGE('[1]YKT88-R1'!$L13:$M13)</f>
        <v>17.868499999999997</v>
      </c>
      <c r="Q18" s="2">
        <f>STDEV('[1]YKT88-R1'!$L13:$M13)</f>
        <v>0.39527269068338233</v>
      </c>
      <c r="R18" s="2"/>
      <c r="S18" s="2">
        <f>AVERAGE('[1]YKT88-R1'!$O13:$P13)</f>
        <v>18.0815</v>
      </c>
      <c r="T18" s="2">
        <f>STDEV('[1]YKT88-R1'!$O13:$P13)</f>
        <v>0.0657609306503489</v>
      </c>
      <c r="U18" s="2">
        <f>AVERAGE('[1]YKT88-R1'!$Q13:$R13)</f>
        <v>17.304</v>
      </c>
      <c r="V18" s="2">
        <f>STDEV('[1]YKT88-R1'!$Q13:$R13)</f>
        <v>0.18526197667080704</v>
      </c>
      <c r="W18" s="2"/>
      <c r="X18" s="2">
        <f>AVERAGE('[1]YKT88-R1'!$S13,'[1]YKT88-R1'!$U13:$X13)</f>
        <v>18.2742</v>
      </c>
      <c r="Y18" s="2">
        <f>STDEV('[1]YKT88-R1'!$S13,'[1]YKT88-R1'!$U13:$X13)</f>
        <v>0.17773069515401824</v>
      </c>
      <c r="Z18" s="2">
        <f>AVERAGE('[1]YKT88-R1'!$T13:$U13)</f>
        <v>18.264499999999998</v>
      </c>
      <c r="AA18" s="2">
        <f>STDEV('[1]YKT88-R1'!$T13:$U13)</f>
        <v>0.23546655813540726</v>
      </c>
      <c r="AB18" s="2"/>
      <c r="AC18" s="3">
        <f aca="true" t="shared" si="0" ref="AC18:AC23">AVERAGE(B18,E18,H18,K18,P18,S18,X18)</f>
        <v>18.17698095238095</v>
      </c>
      <c r="AD18" s="3">
        <f aca="true" t="shared" si="1" ref="AD18:AD23">STDEV(B18,E18,H18,K18,P18,S18,X18)</f>
        <v>0.4954490861673893</v>
      </c>
      <c r="AE18" s="2">
        <f aca="true" t="shared" si="2" ref="AE18:AE23">AVERAGE(N18,U18,Z18)</f>
        <v>17.785666666666668</v>
      </c>
      <c r="AF18">
        <f aca="true" t="shared" si="3" ref="AF18:AF23">STDEV(N18,U18,Z18)</f>
        <v>0.48025626839561764</v>
      </c>
    </row>
    <row r="19" spans="1:32" ht="12.75">
      <c r="A19" s="1" t="str">
        <f>'[1]YKT88-R1'!$A17</f>
        <v>CaO</v>
      </c>
      <c r="B19" s="2">
        <f>AVERAGE('[1]YKT88-R1'!$B17:$D17)</f>
        <v>22.855999999999998</v>
      </c>
      <c r="C19" s="2">
        <f>STDEV('[1]YKT88-R1'!$B17:$D17)</f>
        <v>0.7022563634456999</v>
      </c>
      <c r="D19" s="2"/>
      <c r="E19" s="2">
        <f>AVERAGE('[1]YKT88-R1'!$E17:$F17)</f>
        <v>22.405</v>
      </c>
      <c r="F19" s="2">
        <f>STDEV('[1]YKT88-R1'!$E17:$F17)</f>
        <v>0.07353910524340038</v>
      </c>
      <c r="G19" s="2"/>
      <c r="H19" s="2">
        <f>AVERAGE('[1]YKT88-R1'!$G17:$H17)</f>
        <v>21.363</v>
      </c>
      <c r="I19" s="2">
        <f>STDEV('[1]YKT88-R1'!$G17:$H17)</f>
        <v>1.1921820330805102</v>
      </c>
      <c r="J19" s="2"/>
      <c r="K19" s="2">
        <f>AVERAGE('[1]YKT88-R1'!$I17:$J17)</f>
        <v>23.177</v>
      </c>
      <c r="L19" s="2">
        <f>STDEV('[1]YKT88-R1'!$I17:$J17)</f>
        <v>0.3224406922212558</v>
      </c>
      <c r="M19" s="2"/>
      <c r="N19" s="2">
        <f>AVERAGE('[1]YKT88-R1'!$K17,'[1]YKT88-R1'!$N17)</f>
        <v>22.2925</v>
      </c>
      <c r="O19" s="2">
        <f>STDEV('[1]YKT88-R1'!$K17,'[1]YKT88-R1'!$N17)</f>
        <v>0.5197234841720951</v>
      </c>
      <c r="P19" s="2">
        <f>AVERAGE('[1]YKT88-R1'!$L17:$M17)</f>
        <v>23.053</v>
      </c>
      <c r="Q19" s="2">
        <f>STDEV('[1]YKT88-R1'!$L17:$M17)</f>
        <v>0.3662813126547139</v>
      </c>
      <c r="R19" s="2"/>
      <c r="S19" s="2">
        <f>AVERAGE('[1]YKT88-R1'!$O17:$P17)</f>
        <v>22.895</v>
      </c>
      <c r="T19" s="2">
        <f>STDEV('[1]YKT88-R1'!$O17:$P17)</f>
        <v>0.4016366517139</v>
      </c>
      <c r="U19" s="2">
        <f>AVERAGE('[1]YKT88-R1'!$Q17:$R17)</f>
        <v>22.524</v>
      </c>
      <c r="V19" s="2">
        <f>STDEV('[1]YKT88-R1'!$Q17:$R17)</f>
        <v>0.24324473272817165</v>
      </c>
      <c r="W19" s="2"/>
      <c r="X19" s="2">
        <f>AVERAGE('[1]YKT88-R1'!$S17,'[1]YKT88-R1'!$U17:$X17)</f>
        <v>23.1412</v>
      </c>
      <c r="Y19" s="2">
        <f>STDEV('[1]YKT88-R1'!$S17,'[1]YKT88-R1'!$U17:$X17)</f>
        <v>0.34774660314665673</v>
      </c>
      <c r="Z19" s="2">
        <f>AVERAGE('[1]YKT88-R1'!$T17:$U17)</f>
        <v>22.8995</v>
      </c>
      <c r="AA19" s="2">
        <f>STDEV('[1]YKT88-R1'!$T17:$U17)</f>
        <v>0.09828784258493216</v>
      </c>
      <c r="AB19" s="2"/>
      <c r="AC19" s="3">
        <f t="shared" si="0"/>
        <v>22.6986</v>
      </c>
      <c r="AD19" s="3">
        <f t="shared" si="1"/>
        <v>0.6433942181897829</v>
      </c>
      <c r="AE19" s="2">
        <f t="shared" si="2"/>
        <v>22.572000000000003</v>
      </c>
      <c r="AF19">
        <f t="shared" si="3"/>
        <v>0.30633356002870044</v>
      </c>
    </row>
    <row r="20" spans="1:32" ht="12.75">
      <c r="A20" s="1" t="str">
        <f>'[1]YKT88-R1'!$A12</f>
        <v>Na2O</v>
      </c>
      <c r="B20" s="2">
        <f>AVERAGE('[1]YKT88-R1'!$B12:$D12)</f>
        <v>0.08833333333333333</v>
      </c>
      <c r="C20" s="2">
        <f>STDEV('[1]YKT88-R1'!$B12:$D12)</f>
        <v>0.019399312702601933</v>
      </c>
      <c r="D20" s="2"/>
      <c r="E20" s="2">
        <f>AVERAGE('[1]YKT88-R1'!$E12:$F12)</f>
        <v>0.08549999999999999</v>
      </c>
      <c r="F20" s="2">
        <f>STDEV('[1]YKT88-R1'!$E12:$F12)</f>
        <v>0.0007071067811865383</v>
      </c>
      <c r="G20" s="2"/>
      <c r="H20" s="2">
        <f>AVERAGE('[1]YKT88-R1'!$G12:$H12)</f>
        <v>0.0905</v>
      </c>
      <c r="I20" s="2">
        <f>STDEV('[1]YKT88-R1'!$G12:$H12)</f>
        <v>0.014849242404917563</v>
      </c>
      <c r="J20" s="2"/>
      <c r="K20" s="2">
        <f>AVERAGE('[1]YKT88-R1'!$I12:$J12)</f>
        <v>0.0875</v>
      </c>
      <c r="L20" s="2">
        <f>STDEV('[1]YKT88-R1'!$I12:$J12)</f>
        <v>0.003535533905932731</v>
      </c>
      <c r="M20" s="2"/>
      <c r="N20" s="2">
        <f>AVERAGE('[1]YKT88-R1'!$K12,'[1]YKT88-R1'!$N12)</f>
        <v>0.1</v>
      </c>
      <c r="O20" s="2">
        <f>STDEV('[1]YKT88-R1'!$K12,'[1]YKT88-R1'!$N12)</f>
        <v>0.008485281374238568</v>
      </c>
      <c r="P20" s="2">
        <f>AVERAGE('[1]YKT88-R1'!$L12:$M12)</f>
        <v>0.076</v>
      </c>
      <c r="Q20" s="2">
        <f>STDEV('[1]YKT88-R1'!$L12:$M12)</f>
        <v>0.02969848480983501</v>
      </c>
      <c r="R20" s="2"/>
      <c r="S20" s="2">
        <f>AVERAGE('[1]YKT88-R1'!$O12:$P12)</f>
        <v>0.062</v>
      </c>
      <c r="T20" s="2">
        <f>STDEV('[1]YKT88-R1'!$O12:$P12)</f>
        <v>0.005656854249492381</v>
      </c>
      <c r="U20" s="2">
        <f>AVERAGE('[1]YKT88-R1'!$Q12:$R12)</f>
        <v>0.07700000000000001</v>
      </c>
      <c r="V20" s="2">
        <f>STDEV('[1]YKT88-R1'!$Q12:$R12)</f>
        <v>0.011313708498984668</v>
      </c>
      <c r="W20" s="2"/>
      <c r="X20" s="2">
        <f>AVERAGE('[1]YKT88-R1'!$S12,'[1]YKT88-R1'!$U12:$X12)</f>
        <v>0.07780000000000001</v>
      </c>
      <c r="Y20" s="2">
        <f>STDEV('[1]YKT88-R1'!$S12,'[1]YKT88-R1'!$U12:$X12)</f>
        <v>0.0060166435825965295</v>
      </c>
      <c r="Z20" s="2">
        <f>AVERAGE('[1]YKT88-R1'!$T12:$U12)</f>
        <v>0.0855</v>
      </c>
      <c r="AA20" s="2">
        <f>STDEV('[1]YKT88-R1'!$T12:$U12)</f>
        <v>0.021920310216783014</v>
      </c>
      <c r="AB20" s="2"/>
      <c r="AC20" s="3">
        <f>AVERAGE(B20,E20,H20,K20,P20,S20,X20)</f>
        <v>0.08109047619047619</v>
      </c>
      <c r="AD20" s="3">
        <f>STDEV(B20,E20,H20,K20,P20,S20,X20)</f>
        <v>0.010022561849734182</v>
      </c>
      <c r="AE20" s="2">
        <f>AVERAGE(N20,U20,Z20)</f>
        <v>0.08750000000000001</v>
      </c>
      <c r="AF20">
        <f>STDEV(N20,U20,Z20)</f>
        <v>0.011629703349613154</v>
      </c>
    </row>
    <row r="21" spans="1:32" ht="12.75">
      <c r="A21" s="1" t="str">
        <f>'[1]YKT88-R1'!$A16</f>
        <v>K2O</v>
      </c>
      <c r="B21" s="2">
        <f>AVERAGE('[1]YKT88-R1'!$B16:$D16)</f>
        <v>0.005666666666666667</v>
      </c>
      <c r="C21" s="2">
        <f>STDEV('[1]YKT88-R1'!$B16:$D16)</f>
        <v>0.005507570547286101</v>
      </c>
      <c r="D21" s="2"/>
      <c r="E21" s="2">
        <f>AVERAGE('[1]YKT88-R1'!$E16:$F16)</f>
        <v>0.005</v>
      </c>
      <c r="F21" s="2">
        <f>STDEV('[1]YKT88-R1'!$E16:$F16)</f>
        <v>0.007071067811865475</v>
      </c>
      <c r="G21" s="2"/>
      <c r="H21" s="2">
        <f>AVERAGE('[1]YKT88-R1'!$G16:$H16)</f>
        <v>0.002</v>
      </c>
      <c r="I21" s="2">
        <f>STDEV('[1]YKT88-R1'!$G16:$H16)</f>
        <v>0</v>
      </c>
      <c r="J21" s="2"/>
      <c r="K21" s="2">
        <f>AVERAGE('[1]YKT88-R1'!$I16:$J16)</f>
        <v>0</v>
      </c>
      <c r="L21" s="2">
        <f>STDEV('[1]YKT88-R1'!$I16:$J16)</f>
        <v>0</v>
      </c>
      <c r="M21" s="2"/>
      <c r="N21" s="2">
        <f>AVERAGE('[1]YKT88-R1'!$K16,'[1]YKT88-R1'!$N16)</f>
        <v>0.001</v>
      </c>
      <c r="O21" s="2">
        <f>STDEV('[1]YKT88-R1'!$K16,'[1]YKT88-R1'!$N16)</f>
        <v>0.001414213562373095</v>
      </c>
      <c r="P21" s="2">
        <f>AVERAGE('[1]YKT88-R1'!$L16:$M16)</f>
        <v>0.004</v>
      </c>
      <c r="Q21" s="2">
        <f>STDEV('[1]YKT88-R1'!$L16:$M16)</f>
        <v>0</v>
      </c>
      <c r="R21" s="2"/>
      <c r="S21" s="2">
        <f>AVERAGE('[1]YKT88-R1'!$O16:$P16)</f>
        <v>0</v>
      </c>
      <c r="T21" s="2">
        <f>STDEV('[1]YKT88-R1'!$O16:$P16)</f>
        <v>0</v>
      </c>
      <c r="U21" s="2">
        <f>AVERAGE('[1]YKT88-R1'!$Q16:$R16)</f>
        <v>0</v>
      </c>
      <c r="V21" s="2">
        <f>STDEV('[1]YKT88-R1'!$Q16:$R16)</f>
        <v>0</v>
      </c>
      <c r="W21" s="2"/>
      <c r="X21" s="2">
        <f>AVERAGE('[1]YKT88-R1'!$S16,'[1]YKT88-R1'!$U16:$X16)</f>
        <v>0.0038000000000000004</v>
      </c>
      <c r="Y21" s="2">
        <f>STDEV('[1]YKT88-R1'!$S16,'[1]YKT88-R1'!$U16:$X16)</f>
        <v>0.005215361924162118</v>
      </c>
      <c r="Z21" s="2">
        <f>AVERAGE('[1]YKT88-R1'!$T16:$U16)</f>
        <v>0.0005</v>
      </c>
      <c r="AA21" s="2">
        <f>STDEV('[1]YKT88-R1'!$T16:$U16)</f>
        <v>0.0007071067811865475</v>
      </c>
      <c r="AB21" s="2"/>
      <c r="AC21" s="3">
        <f>AVERAGE(B21,E21,H21,K21,P21,S21,X21)</f>
        <v>0.0029238095238095243</v>
      </c>
      <c r="AD21" s="3">
        <f>STDEV(B21,E21,H21,K21,P21,S21,X21)</f>
        <v>0.0022989300478873562</v>
      </c>
      <c r="AE21" s="2">
        <f>AVERAGE(N21,U21,Z21)</f>
        <v>0.0005</v>
      </c>
      <c r="AF21">
        <f>STDEV(N21,U21,Z21)</f>
        <v>0.0005</v>
      </c>
    </row>
    <row r="22" spans="1:31" ht="12.7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E22" s="2"/>
    </row>
    <row r="23" spans="1:32" ht="12.75">
      <c r="A23" s="1" t="str">
        <f>'[1]YKT88-R1'!$A23</f>
        <v>Total</v>
      </c>
      <c r="B23" s="2">
        <f>AVERAGE('[1]YKT88-R1'!$B23:$D23)</f>
        <v>100.58533333333332</v>
      </c>
      <c r="C23" s="2">
        <f>STDEV('[1]YKT88-R1'!$B23:$D23)</f>
        <v>0.47145130537091295</v>
      </c>
      <c r="D23" s="2"/>
      <c r="E23" s="2">
        <f>AVERAGE('[1]YKT88-R1'!$E23:$F23)</f>
        <v>100.529</v>
      </c>
      <c r="F23" s="2">
        <f>STDEV('[1]YKT88-R1'!$E23:$F23)</f>
        <v>0.3775950211619906</v>
      </c>
      <c r="G23" s="2"/>
      <c r="H23" s="2">
        <f>AVERAGE('[1]YKT88-R1'!$G23:$H23)</f>
        <v>100.938</v>
      </c>
      <c r="I23" s="2">
        <f>STDEV('[1]YKT88-R1'!$G23:$H23)</f>
        <v>0.6222539674420664</v>
      </c>
      <c r="J23" s="2"/>
      <c r="K23" s="2">
        <f>AVERAGE('[1]YKT88-R1'!$I23:$J23)</f>
        <v>100.59</v>
      </c>
      <c r="L23" s="2">
        <f>STDEV('[1]YKT88-R1'!$I23:$J23)</f>
        <v>0.20506096654410322</v>
      </c>
      <c r="M23" s="2"/>
      <c r="N23" s="2">
        <f>AVERAGE('[1]YKT88-R1'!$K23,'[1]YKT88-R1'!$N23)</f>
        <v>101.1635</v>
      </c>
      <c r="O23" s="2">
        <f>STDEV('[1]YKT88-R1'!$K23,'[1]YKT88-R1'!$N23)</f>
        <v>0.29627774131717133</v>
      </c>
      <c r="P23" s="2">
        <f>AVERAGE('[1]YKT88-R1'!$L23:$M23)</f>
        <v>100.6465</v>
      </c>
      <c r="Q23" s="2">
        <f>STDEV('[1]YKT88-R1'!$L23:$M23)</f>
        <v>0.6187184335382291</v>
      </c>
      <c r="R23" s="2"/>
      <c r="S23" s="2">
        <f>AVERAGE('[1]YKT88-R1'!$O23:$P23)</f>
        <v>100.7515</v>
      </c>
      <c r="T23" s="2">
        <f>STDEV('[1]YKT88-R1'!$O23:$P23)</f>
        <v>0.014849242404918061</v>
      </c>
      <c r="U23" s="2">
        <f>AVERAGE('[1]YKT88-R1'!$Q23:$R23)</f>
        <v>100.83</v>
      </c>
      <c r="V23" s="2">
        <f>STDEV('[1]YKT88-R1'!$Q23:$R23)</f>
        <v>0.25173001410240703</v>
      </c>
      <c r="W23" s="2"/>
      <c r="X23" s="2">
        <f>AVERAGE('[1]YKT88-R1'!$S23,'[1]YKT88-R1'!$U23:$X23)</f>
        <v>100.614</v>
      </c>
      <c r="Y23" s="2">
        <f>STDEV('[1]YKT88-R1'!$S23,'[1]YKT88-R1'!$U23:$X23)</f>
        <v>0.49874442352884474</v>
      </c>
      <c r="Z23" s="2">
        <f>AVERAGE('[1]YKT88-R1'!$T23:$U23)</f>
        <v>100.337</v>
      </c>
      <c r="AA23" s="2">
        <f>STDEV('[1]YKT88-R1'!$T23:$U23)</f>
        <v>0.5048742417664321</v>
      </c>
      <c r="AB23" s="2"/>
      <c r="AC23" s="3">
        <f t="shared" si="0"/>
        <v>100.66490476190476</v>
      </c>
      <c r="AD23" s="3">
        <f t="shared" si="1"/>
        <v>0.13869764134362908</v>
      </c>
      <c r="AE23" s="2">
        <f t="shared" si="2"/>
        <v>100.77683333333333</v>
      </c>
      <c r="AF23">
        <f t="shared" si="3"/>
        <v>0.41580714680830977</v>
      </c>
    </row>
    <row r="24" spans="1:31" ht="12.7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E24" s="2"/>
    </row>
    <row r="25" spans="1:32" ht="12.75">
      <c r="A25" s="1" t="str">
        <f>'[1]YKT88-R1'!$A82</f>
        <v>Si</v>
      </c>
      <c r="B25" s="2">
        <f>AVERAGE('[1]YKT88-R1'!$B82:$D82)</f>
        <v>1.9037093845779625</v>
      </c>
      <c r="C25" s="2">
        <f>STDEV('[1]YKT88-R1'!$B82:$D82)</f>
        <v>0.0123216173694551</v>
      </c>
      <c r="D25" s="2"/>
      <c r="E25" s="2">
        <f>AVERAGE('[1]YKT88-R1'!$E82:$F82)</f>
        <v>1.8576711943219757</v>
      </c>
      <c r="F25" s="2">
        <f>STDEV('[1]YKT88-R1'!$E82:$F82)</f>
        <v>0.01920233689125139</v>
      </c>
      <c r="G25" s="2"/>
      <c r="H25" s="2">
        <f>AVERAGE('[1]YKT88-R1'!$G82:$H82)</f>
        <v>1.90646893885306</v>
      </c>
      <c r="I25" s="2">
        <f>STDEV('[1]YKT88-R1'!$G82:$H82)</f>
        <v>0.021333031138796463</v>
      </c>
      <c r="J25" s="2"/>
      <c r="K25" s="2">
        <f>AVERAGE('[1]YKT88-R1'!$I82:$J82)</f>
        <v>1.8938415315866783</v>
      </c>
      <c r="L25" s="2">
        <f>STDEV('[1]YKT88-R1'!$I82:$J82)</f>
        <v>0.016991055234478646</v>
      </c>
      <c r="M25" s="2"/>
      <c r="N25" s="2">
        <f>AVERAGE('[1]YKT88-R1'!$K82,'[1]YKT88-R1'!$N82)</f>
        <v>1.8625344651350288</v>
      </c>
      <c r="O25" s="2">
        <f>STDEV('[1]YKT88-R1'!$K82,'[1]YKT88-R1'!$N82)</f>
        <v>0.03073510562836965</v>
      </c>
      <c r="P25" s="2">
        <f>AVERAGE('[1]YKT88-R1'!$L82:$M82)</f>
        <v>1.89647707046992</v>
      </c>
      <c r="Q25" s="2">
        <f>STDEV('[1]YKT88-R1'!$L82:$M82)</f>
        <v>2.013623520550595E-05</v>
      </c>
      <c r="R25" s="2"/>
      <c r="S25" s="2">
        <f>AVERAGE('[1]YKT88-R1'!$O82:$P82)</f>
        <v>1.892053067293512</v>
      </c>
      <c r="T25" s="2">
        <f>STDEV('[1]YKT88-R1'!$O82:$P82)</f>
        <v>0.01984943634117775</v>
      </c>
      <c r="U25" s="2">
        <f>AVERAGE('[1]YKT88-R1'!$Q82:$R82)</f>
        <v>1.8557772063629083</v>
      </c>
      <c r="V25" s="2">
        <f>STDEV('[1]YKT88-R1'!$Q82:$R82)</f>
        <v>0.009761316171331066</v>
      </c>
      <c r="W25" s="2"/>
      <c r="X25" s="2">
        <f>AVERAGE('[1]YKT88-R1'!$S82,'[1]YKT88-R1'!$U82:$X82)</f>
        <v>1.8971169687267806</v>
      </c>
      <c r="Y25" s="2">
        <f>STDEV('[1]YKT88-R1'!$S82,'[1]YKT88-R1'!$U82:$X82)</f>
        <v>0.008732088922053464</v>
      </c>
      <c r="Z25" s="2">
        <f>AVERAGE('[1]YKT88-R1'!$T82:$U82)</f>
        <v>1.899898540471369</v>
      </c>
      <c r="AA25" s="2">
        <f>STDEV('[1]YKT88-R1'!$T82:$U82)</f>
        <v>0.0022511904656659825</v>
      </c>
      <c r="AB25" s="2"/>
      <c r="AC25" s="3">
        <f>AVERAGE(B25,E25,H25,K25,P25,S25,X25)</f>
        <v>1.8924768794042701</v>
      </c>
      <c r="AD25" s="3">
        <f>STDEV(B25,E25,H25,K25,P25,S25,X25)</f>
        <v>0.016191337518923026</v>
      </c>
      <c r="AE25" s="2">
        <f>AVERAGE(N25,U25,Z25)</f>
        <v>1.872736737323102</v>
      </c>
      <c r="AF25">
        <f>STDEV(N25,U25,Z25)</f>
        <v>0.023764212573263502</v>
      </c>
    </row>
    <row r="26" spans="1:32" ht="12.75">
      <c r="A26" s="1" t="str">
        <f>'[1]YKT88-R1'!$A81</f>
        <v>Al</v>
      </c>
      <c r="B26" s="2">
        <f>AVERAGE('[1]YKT88-R1'!$B81:$D81)</f>
        <v>0.09359715687258746</v>
      </c>
      <c r="C26" s="2">
        <f>STDEV('[1]YKT88-R1'!$B81:$D81)</f>
        <v>0.01745941418703848</v>
      </c>
      <c r="D26" s="2"/>
      <c r="E26" s="2">
        <f>AVERAGE('[1]YKT88-R1'!$E81:$F81)</f>
        <v>0.1900507215055588</v>
      </c>
      <c r="F26" s="2">
        <f>STDEV('[1]YKT88-R1'!$E81:$F81)</f>
        <v>0.025422074051838068</v>
      </c>
      <c r="G26" s="2"/>
      <c r="H26" s="2">
        <f>AVERAGE('[1]YKT88-R1'!$G81:$H81)</f>
        <v>0.10095911245067932</v>
      </c>
      <c r="I26" s="2">
        <f>STDEV('[1]YKT88-R1'!$G81:$H81)</f>
        <v>0.031164622129583406</v>
      </c>
      <c r="J26" s="2"/>
      <c r="K26" s="2">
        <f>AVERAGE('[1]YKT88-R1'!$I81:$J81)</f>
        <v>0.1157316662291441</v>
      </c>
      <c r="L26" s="2">
        <f>STDEV('[1]YKT88-R1'!$I81:$J81)</f>
        <v>0.013648483119376765</v>
      </c>
      <c r="M26" s="2"/>
      <c r="N26" s="2">
        <f>AVERAGE('[1]YKT88-R1'!$K81,'[1]YKT88-R1'!$N81)</f>
        <v>0.16303654099560622</v>
      </c>
      <c r="O26" s="2">
        <f>STDEV('[1]YKT88-R1'!$K81,'[1]YKT88-R1'!$N81)</f>
        <v>0.04842002346758629</v>
      </c>
      <c r="P26" s="2">
        <f>AVERAGE('[1]YKT88-R1'!$L81:$M81)</f>
        <v>0.11923772671135799</v>
      </c>
      <c r="Q26" s="2">
        <f>STDEV('[1]YKT88-R1'!$L81:$M81)</f>
        <v>0.02880522168693355</v>
      </c>
      <c r="R26" s="2"/>
      <c r="S26" s="2">
        <f>AVERAGE('[1]YKT88-R1'!$O81:$P81)</f>
        <v>0.1249396651862847</v>
      </c>
      <c r="T26" s="2">
        <f>STDEV('[1]YKT88-R1'!$O81:$P81)</f>
        <v>0.025844169406706693</v>
      </c>
      <c r="U26" s="2">
        <f>AVERAGE('[1]YKT88-R1'!$Q81:$R81)</f>
        <v>0.19487917724646875</v>
      </c>
      <c r="V26" s="2">
        <f>STDEV('[1]YKT88-R1'!$Q81:$R81)</f>
        <v>0.007131526430467868</v>
      </c>
      <c r="W26" s="2"/>
      <c r="X26" s="2">
        <f>AVERAGE('[1]YKT88-R1'!$S81,'[1]YKT88-R1'!$U81:$X81)</f>
        <v>0.11151443705959471</v>
      </c>
      <c r="Y26" s="2">
        <f>STDEV('[1]YKT88-R1'!$S81,'[1]YKT88-R1'!$U81:$X81)</f>
        <v>0.009928573591863839</v>
      </c>
      <c r="Z26" s="2">
        <f>AVERAGE('[1]YKT88-R1'!$T81:$U81)</f>
        <v>0.11187887938797064</v>
      </c>
      <c r="AA26" s="2">
        <f>STDEV('[1]YKT88-R1'!$T81:$U81)</f>
        <v>0.001688755155768194</v>
      </c>
      <c r="AB26" s="2"/>
      <c r="AC26" s="3">
        <f>AVERAGE(B26,E26,H26,K26,P26,S26,X26)</f>
        <v>0.12229006943074387</v>
      </c>
      <c r="AD26" s="3">
        <f>STDEV(B26,E26,H26,K26,P26,S26,X26)</f>
        <v>0.03174183093242722</v>
      </c>
      <c r="AE26" s="2">
        <f>AVERAGE(N26,U26,Z26)</f>
        <v>0.1565981992100152</v>
      </c>
      <c r="AF26">
        <f>STDEV(N26,U26,Z26)</f>
        <v>0.0418730407883272</v>
      </c>
    </row>
    <row r="27" spans="1:32" ht="12.75">
      <c r="A27" s="1" t="str">
        <f>'[1]YKT88-R1'!$A85</f>
        <v>Ti</v>
      </c>
      <c r="B27" s="2">
        <f>AVERAGE('[1]YKT88-R1'!$B85:$D85)</f>
        <v>0.003596692988681994</v>
      </c>
      <c r="C27" s="2">
        <f>STDEV('[1]YKT88-R1'!$B85:$D85)</f>
        <v>0.0003539799586084103</v>
      </c>
      <c r="D27" s="2"/>
      <c r="E27" s="2">
        <f>AVERAGE('[1]YKT88-R1'!$E85:$F85)</f>
        <v>0.00589251281185081</v>
      </c>
      <c r="F27" s="2">
        <f>STDEV('[1]YKT88-R1'!$E85:$F85)</f>
        <v>0.0015101894058405499</v>
      </c>
      <c r="G27" s="2"/>
      <c r="H27" s="2">
        <f>AVERAGE('[1]YKT88-R1'!$G85:$H85)</f>
        <v>0.003979977469252379</v>
      </c>
      <c r="I27" s="2">
        <f>STDEV('[1]YKT88-R1'!$G85:$H85)</f>
        <v>0.0010413274907550454</v>
      </c>
      <c r="J27" s="2"/>
      <c r="K27" s="2">
        <f>AVERAGE('[1]YKT88-R1'!$I85:$J85)</f>
        <v>0.002894091746562936</v>
      </c>
      <c r="L27" s="2">
        <f>STDEV('[1]YKT88-R1'!$I85:$J85)</f>
        <v>0.00019826821536822803</v>
      </c>
      <c r="M27" s="2"/>
      <c r="N27" s="2">
        <f>AVERAGE('[1]YKT88-R1'!$K85,'[1]YKT88-R1'!$N85)</f>
        <v>0.0053062280335427585</v>
      </c>
      <c r="O27" s="2">
        <f>STDEV('[1]YKT88-R1'!$K85,'[1]YKT88-R1'!$N85)</f>
        <v>0.0003001019197392634</v>
      </c>
      <c r="P27" s="2">
        <f>AVERAGE('[1]YKT88-R1'!$L85:$M85)</f>
        <v>0.0036218245044334772</v>
      </c>
      <c r="Q27" s="2">
        <f>STDEV('[1]YKT88-R1'!$L85:$M85)</f>
        <v>0.0003501145457980304</v>
      </c>
      <c r="R27" s="2"/>
      <c r="S27" s="2">
        <f>AVERAGE('[1]YKT88-R1'!$O85:$P85)</f>
        <v>0.0033158805628968726</v>
      </c>
      <c r="T27" s="2">
        <f>STDEV('[1]YKT88-R1'!$O85:$P85)</f>
        <v>0.00036636497532464645</v>
      </c>
      <c r="U27" s="2">
        <f>AVERAGE('[1]YKT88-R1'!$Q85:$R85)</f>
        <v>0.0057042036811189994</v>
      </c>
      <c r="V27" s="2">
        <f>STDEV('[1]YKT88-R1'!$Q85:$R85)</f>
        <v>0.0005090065876207966</v>
      </c>
      <c r="W27" s="2"/>
      <c r="X27" s="2">
        <f>AVERAGE('[1]YKT88-R1'!$S85,'[1]YKT88-R1'!$U85:$X85)</f>
        <v>0.0027460131307236275</v>
      </c>
      <c r="Y27" s="2">
        <f>STDEV('[1]YKT88-R1'!$S85,'[1]YKT88-R1'!$U85:$X85)</f>
        <v>0.0004325763620232008</v>
      </c>
      <c r="Z27" s="2">
        <f>AVERAGE('[1]YKT88-R1'!$T85:$U85)</f>
        <v>0.003109213935550849</v>
      </c>
      <c r="AA27" s="2">
        <f>STDEV('[1]YKT88-R1'!$T85:$U85)</f>
        <v>0.0004983139341159851</v>
      </c>
      <c r="AB27" s="2"/>
      <c r="AC27" s="3">
        <f>AVERAGE(B27,E27,H27,K27,P27,S27,X27)</f>
        <v>0.003720999030628871</v>
      </c>
      <c r="AD27" s="3">
        <f>STDEV(B27,E27,H27,K27,P27,S27,X27)</f>
        <v>0.0010493111745944028</v>
      </c>
      <c r="AE27" s="2">
        <f>AVERAGE(N27,U27,Z27)</f>
        <v>0.004706548550070869</v>
      </c>
      <c r="AF27">
        <f>STDEV(N27,U27,Z27)</f>
        <v>0.0013975709488515413</v>
      </c>
    </row>
    <row r="28" spans="1:32" ht="12.75">
      <c r="A28" s="1" t="str">
        <f>'[1]YKT88-R1'!$A88</f>
        <v>Fe2</v>
      </c>
      <c r="B28" s="2">
        <f>AVERAGE('[1]YKT88-R1'!$B88:$D88)</f>
        <v>0.11708099290820669</v>
      </c>
      <c r="C28" s="2">
        <f>STDEV('[1]YKT88-R1'!$B88:$D88)</f>
        <v>0.012316559492838086</v>
      </c>
      <c r="D28" s="2"/>
      <c r="E28" s="2">
        <f>AVERAGE('[1]YKT88-R1'!$E88:$F88)</f>
        <v>0.12710341440517492</v>
      </c>
      <c r="F28" s="2">
        <f>STDEV('[1]YKT88-R1'!$E88:$F88)</f>
        <v>0.007585822989859169</v>
      </c>
      <c r="G28" s="2"/>
      <c r="H28" s="2">
        <f>AVERAGE('[1]YKT88-R1'!$G88:$H88)</f>
        <v>0.13708809366422336</v>
      </c>
      <c r="I28" s="2">
        <f>STDEV('[1]YKT88-R1'!$G88:$H88)</f>
        <v>0.006567789146272385</v>
      </c>
      <c r="J28" s="2"/>
      <c r="K28" s="2">
        <f>AVERAGE('[1]YKT88-R1'!$I88:$J88)</f>
        <v>0.0873303608908157</v>
      </c>
      <c r="L28" s="2">
        <f>STDEV('[1]YKT88-R1'!$I88:$J88)</f>
        <v>0.002615303496402662</v>
      </c>
      <c r="M28" s="2"/>
      <c r="N28" s="2">
        <f>AVERAGE('[1]YKT88-R1'!$K88,'[1]YKT88-R1'!$N88)</f>
        <v>0.1442401225279509</v>
      </c>
      <c r="O28" s="2">
        <f>STDEV('[1]YKT88-R1'!$K88,'[1]YKT88-R1'!$N88)</f>
        <v>0.019950785625626303</v>
      </c>
      <c r="P28" s="2">
        <f>AVERAGE('[1]YKT88-R1'!$L88:$M88)</f>
        <v>0.11408006202268522</v>
      </c>
      <c r="Q28" s="2">
        <f>STDEV('[1]YKT88-R1'!$L88:$M88)</f>
        <v>0.009925731114599247</v>
      </c>
      <c r="R28" s="2"/>
      <c r="S28" s="2">
        <f>AVERAGE('[1]YKT88-R1'!$O88:$P88)</f>
        <v>0.11269528953375049</v>
      </c>
      <c r="T28" s="2">
        <f>STDEV('[1]YKT88-R1'!$O88:$P88)</f>
        <v>0.005356505729451556</v>
      </c>
      <c r="U28" s="2">
        <f>AVERAGE('[1]YKT88-R1'!$Q88:$R88)</f>
        <v>0.1276269260512353</v>
      </c>
      <c r="V28" s="2">
        <f>STDEV('[1]YKT88-R1'!$Q88:$R88)</f>
        <v>0.007100528486821835</v>
      </c>
      <c r="W28" s="2"/>
      <c r="X28" s="2">
        <f>AVERAGE('[1]YKT88-R1'!$S88,'[1]YKT88-R1'!$U88:$X88)</f>
        <v>0.09455570338025271</v>
      </c>
      <c r="Y28" s="2">
        <f>STDEV('[1]YKT88-R1'!$S88,'[1]YKT88-R1'!$U88:$X88)</f>
        <v>0.010184091290245353</v>
      </c>
      <c r="Z28" s="2">
        <f>AVERAGE('[1]YKT88-R1'!$T88:$U88)</f>
        <v>0.0944362833665118</v>
      </c>
      <c r="AA28" s="2">
        <f>STDEV('[1]YKT88-R1'!$T88:$U88)</f>
        <v>0.0021629707400784856</v>
      </c>
      <c r="AB28" s="2"/>
      <c r="AC28" s="3">
        <f>AVERAGE(B28,E28,H28,K28,P28,S28,X28)</f>
        <v>0.11284770240072987</v>
      </c>
      <c r="AD28" s="3">
        <f>STDEV(B28,E28,H28,K28,P28,S28,X28)</f>
        <v>0.017301331970401262</v>
      </c>
      <c r="AE28" s="2">
        <f>AVERAGE(N28,U28,Z28)</f>
        <v>0.12210111064856599</v>
      </c>
      <c r="AF28">
        <f>STDEV(N28,U28,Z28)</f>
        <v>0.025357574326084712</v>
      </c>
    </row>
    <row r="29" spans="1:32" ht="12.75">
      <c r="A29" s="1" t="str">
        <f>'[1]YKT88-R1'!$A87</f>
        <v>Mn</v>
      </c>
      <c r="B29" s="2">
        <f>AVERAGE('[1]YKT88-R1'!$B87:$D87)</f>
        <v>0.003179247112714436</v>
      </c>
      <c r="C29" s="2">
        <f>STDEV('[1]YKT88-R1'!$B87:$D87)</f>
        <v>0.0010579979147477268</v>
      </c>
      <c r="D29" s="2"/>
      <c r="E29" s="2">
        <f>AVERAGE('[1]YKT88-R1'!$E87:$F87)</f>
        <v>0.0022626502437663575</v>
      </c>
      <c r="F29" s="2">
        <f>STDEV('[1]YKT88-R1'!$E87:$F87)</f>
        <v>0.0008552851205127089</v>
      </c>
      <c r="G29" s="2"/>
      <c r="H29" s="2">
        <f>AVERAGE('[1]YKT88-R1'!$G87:$H87)</f>
        <v>0.0037367209241965073</v>
      </c>
      <c r="I29" s="2">
        <f>STDEV('[1]YKT88-R1'!$G87:$H87)</f>
        <v>0.002356721870228868</v>
      </c>
      <c r="J29" s="2"/>
      <c r="K29" s="2">
        <f>AVERAGE('[1]YKT88-R1'!$I87:$J87)</f>
        <v>0.002528347414117337</v>
      </c>
      <c r="L29" s="2">
        <f>STDEV('[1]YKT88-R1'!$I87:$J87)</f>
        <v>6.140534383788708E-06</v>
      </c>
      <c r="M29" s="2"/>
      <c r="N29" s="2">
        <f>AVERAGE('[1]YKT88-R1'!$K87,'[1]YKT88-R1'!$N87)</f>
        <v>0.0036499229014368166</v>
      </c>
      <c r="O29" s="2">
        <f>STDEV('[1]YKT88-R1'!$K87,'[1]YKT88-R1'!$N87)</f>
        <v>0.00015519106145830974</v>
      </c>
      <c r="P29" s="2">
        <f>AVERAGE('[1]YKT88-R1'!$L87:$M87)</f>
        <v>0.0017079505628765721</v>
      </c>
      <c r="Q29" s="2">
        <f>STDEV('[1]YKT88-R1'!$L87:$M87)</f>
        <v>0.0008094414101136648</v>
      </c>
      <c r="R29" s="2"/>
      <c r="S29" s="2">
        <f>AVERAGE('[1]YKT88-R1'!$O87:$P87)</f>
        <v>0.0026217372737221464</v>
      </c>
      <c r="T29" s="2">
        <f>STDEV('[1]YKT88-R1'!$O87:$P87)</f>
        <v>0.00025653900924863465</v>
      </c>
      <c r="U29" s="2">
        <f>AVERAGE('[1]YKT88-R1'!$Q87:$R87)</f>
        <v>0.0029907810627775294</v>
      </c>
      <c r="V29" s="2">
        <f>STDEV('[1]YKT88-R1'!$Q87:$R87)</f>
        <v>0.0007294413448299897</v>
      </c>
      <c r="W29" s="2"/>
      <c r="X29" s="2">
        <f>AVERAGE('[1]YKT88-R1'!$S87,'[1]YKT88-R1'!$U87:$X87)</f>
        <v>0.0022189731080567137</v>
      </c>
      <c r="Y29" s="2">
        <f>STDEV('[1]YKT88-R1'!$S87,'[1]YKT88-R1'!$U87:$X87)</f>
        <v>0.001099271470792167</v>
      </c>
      <c r="Z29" s="2">
        <f>AVERAGE('[1]YKT88-R1'!$T87:$U87)</f>
        <v>0.0027942279527088726</v>
      </c>
      <c r="AA29" s="2">
        <f>STDEV('[1]YKT88-R1'!$T87:$U87)</f>
        <v>0.0009993455970579439</v>
      </c>
      <c r="AB29" s="2"/>
      <c r="AC29" s="3">
        <f>AVERAGE(B29,E29,H29,K29,P29,S29,X29)</f>
        <v>0.002607946662778582</v>
      </c>
      <c r="AD29" s="3">
        <f>STDEV(B29,E29,H29,K29,P29,S29,X29)</f>
        <v>0.0006692738330669274</v>
      </c>
      <c r="AE29" s="2">
        <f>AVERAGE(N29,U29,Z29)</f>
        <v>0.003144977305641073</v>
      </c>
      <c r="AF29">
        <f>STDEV(N29,U29,Z29)</f>
        <v>0.000448202880741026</v>
      </c>
    </row>
    <row r="30" spans="1:32" ht="12.75">
      <c r="A30" s="1" t="str">
        <f>'[1]YKT88-R1'!$A80</f>
        <v>Mg</v>
      </c>
      <c r="B30" s="2">
        <f>AVERAGE('[1]YKT88-R1'!$B80:$D80)</f>
        <v>0.9830352927925</v>
      </c>
      <c r="C30" s="2">
        <f>STDEV('[1]YKT88-R1'!$B80:$D80)</f>
        <v>0.025624572944011218</v>
      </c>
      <c r="D30" s="2"/>
      <c r="E30" s="2">
        <f>AVERAGE('[1]YKT88-R1'!$E80:$F80)</f>
        <v>0.9352638483070201</v>
      </c>
      <c r="F30" s="2">
        <f>STDEV('[1]YKT88-R1'!$E80:$F80)</f>
        <v>0.002652912602905504</v>
      </c>
      <c r="G30" s="2"/>
      <c r="H30" s="2">
        <f>AVERAGE('[1]YKT88-R1'!$G80:$H80)</f>
        <v>1.0155413266782523</v>
      </c>
      <c r="I30" s="2">
        <f>STDEV('[1]YKT88-R1'!$G80:$H80)</f>
        <v>0.06402652181640987</v>
      </c>
      <c r="J30" s="2"/>
      <c r="K30" s="2">
        <f>AVERAGE('[1]YKT88-R1'!$I80:$J80)</f>
        <v>0.9855754058780164</v>
      </c>
      <c r="L30" s="2">
        <f>STDEV('[1]YKT88-R1'!$I80:$J80)</f>
        <v>0.01254328964124356</v>
      </c>
      <c r="M30" s="2"/>
      <c r="N30" s="2">
        <f>AVERAGE('[1]YKT88-R1'!$K80,'[1]YKT88-R1'!$N80)</f>
        <v>0.9524131718516047</v>
      </c>
      <c r="O30" s="2">
        <f>STDEV('[1]YKT88-R1'!$K80,'[1]YKT88-R1'!$N80)</f>
        <v>0.017163957934350882</v>
      </c>
      <c r="P30" s="2">
        <f>AVERAGE('[1]YKT88-R1'!$L80:$M80)</f>
        <v>0.9606385179197873</v>
      </c>
      <c r="Q30" s="2">
        <f>STDEV('[1]YKT88-R1'!$L80:$M80)</f>
        <v>0.014860059000244988</v>
      </c>
      <c r="R30" s="2"/>
      <c r="S30" s="2">
        <f>AVERAGE('[1]YKT88-R1'!$O80:$P80)</f>
        <v>0.9702080755166872</v>
      </c>
      <c r="T30" s="2">
        <f>STDEV('[1]YKT88-R1'!$O80:$P80)</f>
        <v>0.0027337302578933575</v>
      </c>
      <c r="U30" s="2">
        <f>AVERAGE('[1]YKT88-R1'!$Q80:$R80)</f>
        <v>0.9296288648308508</v>
      </c>
      <c r="V30" s="2">
        <f>STDEV('[1]YKT88-R1'!$Q80:$R80)</f>
        <v>0.011319488196051022</v>
      </c>
      <c r="W30" s="2"/>
      <c r="X30" s="2">
        <f>AVERAGE('[1]YKT88-R1'!$S80,'[1]YKT88-R1'!$U80:$X80)</f>
        <v>0.9806184987402536</v>
      </c>
      <c r="Y30" s="2">
        <f>STDEV('[1]YKT88-R1'!$S80,'[1]YKT88-R1'!$U80:$X80)</f>
        <v>0.010286155238527998</v>
      </c>
      <c r="Z30" s="2">
        <f>AVERAGE('[1]YKT88-R1'!$T80:$U80)</f>
        <v>0.9827079845668993</v>
      </c>
      <c r="AA30" s="2">
        <f>STDEV('[1]YKT88-R1'!$T80:$U80)</f>
        <v>0.00681871527457501</v>
      </c>
      <c r="AB30" s="2"/>
      <c r="AC30" s="3">
        <f aca="true" t="shared" si="4" ref="AC30:AC41">AVERAGE(B30,E30,H30,K30,P30,S30,X30)</f>
        <v>0.9758401379760738</v>
      </c>
      <c r="AD30" s="3">
        <f aca="true" t="shared" si="5" ref="AD30:AD41">STDEV(B30,E30,H30,K30,P30,S30,X30)</f>
        <v>0.02468065191299535</v>
      </c>
      <c r="AE30" s="2">
        <f aca="true" t="shared" si="6" ref="AE30:AE41">AVERAGE(N30,U30,Z30)</f>
        <v>0.9549166737497851</v>
      </c>
      <c r="AF30">
        <f aca="true" t="shared" si="7" ref="AF30:AF41">STDEV(N30,U30,Z30)</f>
        <v>0.026627971745968333</v>
      </c>
    </row>
    <row r="31" spans="1:32" ht="12.75">
      <c r="A31" s="1" t="str">
        <f>'[1]YKT88-R1'!$A84</f>
        <v>Ca</v>
      </c>
      <c r="B31" s="2">
        <f>AVERAGE('[1]YKT88-R1'!$B84:$D84)</f>
        <v>0.8830174044267448</v>
      </c>
      <c r="C31" s="2">
        <f>STDEV('[1]YKT88-R1'!$B84:$D84)</f>
        <v>0.028093165538367854</v>
      </c>
      <c r="D31" s="2"/>
      <c r="E31" s="2">
        <f>AVERAGE('[1]YKT88-R1'!$E84:$F84)</f>
        <v>0.8673150218425576</v>
      </c>
      <c r="F31" s="2">
        <f>STDEV('[1]YKT88-R1'!$E84:$F84)</f>
        <v>0.0010968262175952274</v>
      </c>
      <c r="G31" s="2"/>
      <c r="H31" s="2">
        <f>AVERAGE('[1]YKT88-R1'!$G84:$H84)</f>
        <v>0.8214524558092562</v>
      </c>
      <c r="I31" s="2">
        <f>STDEV('[1]YKT88-R1'!$G84:$H84)</f>
        <v>0.04412130630172741</v>
      </c>
      <c r="J31" s="2"/>
      <c r="K31" s="2">
        <f>AVERAGE('[1]YKT88-R1'!$I84:$J84)</f>
        <v>0.8930897861957545</v>
      </c>
      <c r="L31" s="2">
        <f>STDEV('[1]YKT88-R1'!$I84:$J84)</f>
        <v>0.014593530882038136</v>
      </c>
      <c r="M31" s="2"/>
      <c r="N31" s="2">
        <f>AVERAGE('[1]YKT88-R1'!$K84,'[1]YKT88-R1'!$N84)</f>
        <v>0.8577427682045865</v>
      </c>
      <c r="O31" s="2">
        <f>STDEV('[1]YKT88-R1'!$K84,'[1]YKT88-R1'!$N84)</f>
        <v>0.016030134589490073</v>
      </c>
      <c r="P31" s="2">
        <f>AVERAGE('[1]YKT88-R1'!$L84:$M84)</f>
        <v>0.8907533349887182</v>
      </c>
      <c r="Q31" s="2">
        <f>STDEV('[1]YKT88-R1'!$L84:$M84)</f>
        <v>0.008226774268112908</v>
      </c>
      <c r="R31" s="2"/>
      <c r="S31" s="2">
        <f>AVERAGE('[1]YKT88-R1'!$O84:$P84)</f>
        <v>0.8829252702581523</v>
      </c>
      <c r="T31" s="2">
        <f>STDEV('[1]YKT88-R1'!$O84:$P84)</f>
        <v>0.016211977683990627</v>
      </c>
      <c r="U31" s="2">
        <f>AVERAGE('[1]YKT88-R1'!$Q84:$R84)</f>
        <v>0.8696627105697428</v>
      </c>
      <c r="V31" s="2">
        <f>STDEV('[1]YKT88-R1'!$Q84:$R84)</f>
        <v>0.008113338548716006</v>
      </c>
      <c r="W31" s="2"/>
      <c r="X31" s="2">
        <f>AVERAGE('[1]YKT88-R1'!$S84,'[1]YKT88-R1'!$U84:$X84)</f>
        <v>0.8924315567158931</v>
      </c>
      <c r="Y31" s="2">
        <f>STDEV('[1]YKT88-R1'!$S84,'[1]YKT88-R1'!$U84:$X84)</f>
        <v>0.009591132298412056</v>
      </c>
      <c r="Z31" s="2">
        <f>AVERAGE('[1]YKT88-R1'!$T84:$U84)</f>
        <v>0.8855292624384881</v>
      </c>
      <c r="AA31" s="2">
        <f>STDEV('[1]YKT88-R1'!$T84:$U84)</f>
        <v>0.0014712918805090886</v>
      </c>
      <c r="AB31" s="2"/>
      <c r="AC31" s="3">
        <f t="shared" si="4"/>
        <v>0.8758549757481539</v>
      </c>
      <c r="AD31" s="3">
        <f t="shared" si="5"/>
        <v>0.025585273346372304</v>
      </c>
      <c r="AE31" s="2">
        <f t="shared" si="6"/>
        <v>0.8709782470709392</v>
      </c>
      <c r="AF31">
        <f t="shared" si="7"/>
        <v>0.013939881372061461</v>
      </c>
    </row>
    <row r="32" spans="1:32" ht="12.75">
      <c r="A32" s="1" t="str">
        <f>'[1]YKT88-R1'!$A79</f>
        <v>Na</v>
      </c>
      <c r="B32" s="2">
        <f>AVERAGE('[1]YKT88-R1'!$B79:$D79)</f>
        <v>0.0061783297125254585</v>
      </c>
      <c r="C32" s="2">
        <f>STDEV('[1]YKT88-R1'!$B79:$D79)</f>
        <v>0.0013738588840768889</v>
      </c>
      <c r="D32" s="2"/>
      <c r="E32" s="2">
        <f>AVERAGE('[1]YKT88-R1'!$E79:$F79)</f>
        <v>0.005989611456068272</v>
      </c>
      <c r="F32" s="2">
        <f>STDEV('[1]YKT88-R1'!$E79:$F79)</f>
        <v>7.676819177127728E-05</v>
      </c>
      <c r="G32" s="2"/>
      <c r="H32" s="2">
        <f>AVERAGE('[1]YKT88-R1'!$G79:$H79)</f>
        <v>0.006296636958972743</v>
      </c>
      <c r="I32" s="2">
        <f>STDEV('[1]YKT88-R1'!$G79:$H79)</f>
        <v>0.0010201192215761614</v>
      </c>
      <c r="J32" s="2"/>
      <c r="K32" s="2">
        <f>AVERAGE('[1]YKT88-R1'!$I79:$J79)</f>
        <v>0.006101077162767574</v>
      </c>
      <c r="L32" s="2">
        <f>STDEV('[1]YKT88-R1'!$I79:$J79)</f>
        <v>0.00023171458014854156</v>
      </c>
      <c r="M32" s="2"/>
      <c r="N32" s="2">
        <f>AVERAGE('[1]YKT88-R1'!$K79,'[1]YKT88-R1'!$N79)</f>
        <v>0.006961866213827713</v>
      </c>
      <c r="O32" s="2">
        <f>STDEV('[1]YKT88-R1'!$K79,'[1]YKT88-R1'!$N79)</f>
        <v>0.0005586373525983383</v>
      </c>
      <c r="P32" s="2">
        <f>AVERAGE('[1]YKT88-R1'!$L79:$M79)</f>
        <v>0.005307510063455102</v>
      </c>
      <c r="Q32" s="2">
        <f>STDEV('[1]YKT88-R1'!$L79:$M79)</f>
        <v>0.002041353964729476</v>
      </c>
      <c r="R32" s="2"/>
      <c r="S32" s="2">
        <f>AVERAGE('[1]YKT88-R1'!$O79:$P79)</f>
        <v>0.0043265810712963485</v>
      </c>
      <c r="T32" s="2">
        <f>STDEV('[1]YKT88-R1'!$O79:$P79)</f>
        <v>0.00039122553923030915</v>
      </c>
      <c r="U32" s="2">
        <f>AVERAGE('[1]YKT88-R1'!$Q79:$R79)</f>
        <v>0.005380660813366448</v>
      </c>
      <c r="V32" s="2">
        <f>STDEV('[1]YKT88-R1'!$Q79:$R79)</f>
        <v>0.0007984114601943778</v>
      </c>
      <c r="W32" s="2"/>
      <c r="X32" s="2">
        <f>AVERAGE('[1]YKT88-R1'!$S79,'[1]YKT88-R1'!$U79:$X79)</f>
        <v>0.005429358344850304</v>
      </c>
      <c r="Y32" s="2">
        <f>STDEV('[1]YKT88-R1'!$S79,'[1]YKT88-R1'!$U79:$X79)</f>
        <v>0.0004145925088706596</v>
      </c>
      <c r="Z32" s="2">
        <f>AVERAGE('[1]YKT88-R1'!$T79:$U79)</f>
        <v>0.005978692494191291</v>
      </c>
      <c r="AA32" s="2">
        <f>STDEV('[1]YKT88-R1'!$T79:$U79)</f>
        <v>0.0014983533820842915</v>
      </c>
      <c r="AB32" s="2"/>
      <c r="AC32" s="3">
        <f>AVERAGE(B32,E32,H32,K32,P32,S32,X32)</f>
        <v>0.0056613006814194</v>
      </c>
      <c r="AD32" s="3">
        <f>STDEV(B32,E32,H32,K32,P32,S32,X32)</f>
        <v>0.0006991189704882202</v>
      </c>
      <c r="AE32" s="2">
        <f>AVERAGE(N32,U32,Z32)</f>
        <v>0.00610707317379515</v>
      </c>
      <c r="AF32">
        <f>STDEV(N32,U32,Z32)</f>
        <v>0.0007983820068010233</v>
      </c>
    </row>
    <row r="33" spans="1:32" ht="12.75">
      <c r="A33" s="1" t="str">
        <f>'[1]YKT88-R1'!$A83</f>
        <v>K</v>
      </c>
      <c r="B33" s="2">
        <f>AVERAGE('[1]YKT88-R1'!$B83:$D83)</f>
        <v>0.0002607672262974303</v>
      </c>
      <c r="C33" s="2">
        <f>STDEV('[1]YKT88-R1'!$B83:$D83)</f>
        <v>0.00025277740858040403</v>
      </c>
      <c r="D33" s="2"/>
      <c r="E33" s="2">
        <f>AVERAGE('[1]YKT88-R1'!$E83:$F83)</f>
        <v>0.00023120654842481876</v>
      </c>
      <c r="F33" s="2">
        <f>STDEV('[1]YKT88-R1'!$E83:$F83)</f>
        <v>0.00032697543649185044</v>
      </c>
      <c r="G33" s="2"/>
      <c r="H33" s="2">
        <f>AVERAGE('[1]YKT88-R1'!$G83:$H83)</f>
        <v>9.157491029404957E-05</v>
      </c>
      <c r="I33" s="2">
        <f>STDEV('[1]YKT88-R1'!$G83:$H83)</f>
        <v>1.9210023249269217E-07</v>
      </c>
      <c r="J33" s="2"/>
      <c r="K33" s="2">
        <f>AVERAGE('[1]YKT88-R1'!$I83:$J83)</f>
        <v>0</v>
      </c>
      <c r="L33" s="2">
        <f>STDEV('[1]YKT88-R1'!$I83:$J83)</f>
        <v>0</v>
      </c>
      <c r="M33" s="2"/>
      <c r="N33" s="2">
        <f>AVERAGE('[1]YKT88-R1'!$K83,'[1]YKT88-R1'!$N83)</f>
        <v>4.596644561656635E-05</v>
      </c>
      <c r="O33" s="2">
        <f>STDEV('[1]YKT88-R1'!$K83,'[1]YKT88-R1'!$N83)</f>
        <v>6.500637080503344E-05</v>
      </c>
      <c r="P33" s="2">
        <f>AVERAGE('[1]YKT88-R1'!$L83:$M83)</f>
        <v>0.00018404068759697887</v>
      </c>
      <c r="Q33" s="2">
        <f>STDEV('[1]YKT88-R1'!$L83:$M83)</f>
        <v>1.224496418012014E-06</v>
      </c>
      <c r="R33" s="2"/>
      <c r="S33" s="2">
        <f>AVERAGE('[1]YKT88-R1'!$O83:$P83)</f>
        <v>0</v>
      </c>
      <c r="T33" s="2">
        <f>STDEV('[1]YKT88-R1'!$O83:$P83)</f>
        <v>0</v>
      </c>
      <c r="U33" s="2">
        <f>AVERAGE('[1]YKT88-R1'!$Q83:$R83)</f>
        <v>0</v>
      </c>
      <c r="V33" s="2">
        <f>STDEV('[1]YKT88-R1'!$Q83:$R83)</f>
        <v>0</v>
      </c>
      <c r="W33" s="2"/>
      <c r="X33" s="2">
        <f>AVERAGE('[1]YKT88-R1'!$S83,'[1]YKT88-R1'!$U83:$X83)</f>
        <v>0.00017456625574115118</v>
      </c>
      <c r="Y33" s="2">
        <f>STDEV('[1]YKT88-R1'!$S83,'[1]YKT88-R1'!$U83:$X83)</f>
        <v>0.00023925794441981396</v>
      </c>
      <c r="Z33" s="2">
        <f>AVERAGE('[1]YKT88-R1'!$T83:$U83)</f>
        <v>2.3119467801101208E-05</v>
      </c>
      <c r="AA33" s="2">
        <f>STDEV('[1]YKT88-R1'!$T83:$U83)</f>
        <v>3.269586491916541E-05</v>
      </c>
      <c r="AB33" s="2"/>
      <c r="AC33" s="3">
        <f>AVERAGE(B33,E33,H33,K33,P33,S33,X33)</f>
        <v>0.0001345936611934898</v>
      </c>
      <c r="AD33" s="3">
        <f>STDEV(B33,E33,H33,K33,P33,S33,X33)</f>
        <v>0.00010597024381173772</v>
      </c>
      <c r="AE33" s="2">
        <f>AVERAGE(N33,U33,Z33)</f>
        <v>2.3028637805889185E-05</v>
      </c>
      <c r="AF33">
        <f>STDEV(N33,U33,Z33)</f>
        <v>2.2983357418384518E-05</v>
      </c>
    </row>
    <row r="34" spans="1:31" ht="12.7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E34" s="2"/>
    </row>
    <row r="35" spans="1:32" ht="12.75">
      <c r="A35" s="1" t="str">
        <f>'[1]YKT88-R1'!$A91</f>
        <v>Sum</v>
      </c>
      <c r="B35" s="2">
        <f>AVERAGE('[1]YKT88-R1'!$B91:$D91)</f>
        <v>4</v>
      </c>
      <c r="C35" s="2">
        <f>STDEV('[1]YKT88-R1'!$B91:$D91)</f>
        <v>0</v>
      </c>
      <c r="D35" s="2"/>
      <c r="E35" s="2">
        <f>AVERAGE('[1]YKT88-R1'!$E91:$F91)</f>
        <v>4</v>
      </c>
      <c r="F35" s="2">
        <f>STDEV('[1]YKT88-R1'!$E91:$F91)</f>
        <v>0</v>
      </c>
      <c r="G35" s="2"/>
      <c r="H35" s="2">
        <f>AVERAGE('[1]YKT88-R1'!$G91:$H91)</f>
        <v>4</v>
      </c>
      <c r="I35" s="2">
        <f>STDEV('[1]YKT88-R1'!$G91:$H91)</f>
        <v>0</v>
      </c>
      <c r="J35" s="2"/>
      <c r="K35" s="2">
        <f>AVERAGE('[1]YKT88-R1'!$I91:$J91)</f>
        <v>4</v>
      </c>
      <c r="L35" s="2">
        <f>STDEV('[1]YKT88-R1'!$I91:$J91)</f>
        <v>8.881784197001252E-16</v>
      </c>
      <c r="M35" s="2"/>
      <c r="N35" s="2">
        <f>AVERAGE('[1]YKT88-R1'!$K91,'[1]YKT88-R1'!$N91)</f>
        <v>3.999999999999999</v>
      </c>
      <c r="O35" s="2">
        <f>STDEV('[1]YKT88-R1'!$K91,'[1]YKT88-R1'!$N91)</f>
        <v>4.440892098500626E-16</v>
      </c>
      <c r="P35" s="2">
        <f>AVERAGE('[1]YKT88-R1'!$L91:$M91)</f>
        <v>3.9999999999999996</v>
      </c>
      <c r="Q35" s="2">
        <f>STDEV('[1]YKT88-R1'!$L91:$M91)</f>
        <v>6.280369834735101E-16</v>
      </c>
      <c r="R35" s="2"/>
      <c r="S35" s="2">
        <f>AVERAGE('[1]YKT88-R1'!$O91:$P91)</f>
        <v>4</v>
      </c>
      <c r="T35" s="2">
        <f>STDEV('[1]YKT88-R1'!$O91:$P91)</f>
        <v>4.440892098500626E-16</v>
      </c>
      <c r="U35" s="2">
        <f>AVERAGE('[1]YKT88-R1'!$Q91:$R91)</f>
        <v>3.9999999999999996</v>
      </c>
      <c r="V35" s="2">
        <f>STDEV('[1]YKT88-R1'!$Q91:$R91)</f>
        <v>6.280369834735101E-16</v>
      </c>
      <c r="W35" s="2"/>
      <c r="X35" s="2">
        <f>AVERAGE('[1]YKT88-R1'!$S91,'[1]YKT88-R1'!$U91:$X91)</f>
        <v>4</v>
      </c>
      <c r="Y35" s="2">
        <f>STDEV('[1]YKT88-R1'!$S91,'[1]YKT88-R1'!$U91:$X91)</f>
        <v>3.1401849173675503E-16</v>
      </c>
      <c r="Z35" s="2">
        <f>AVERAGE('[1]YKT88-R1'!$T91:$U91)</f>
        <v>4</v>
      </c>
      <c r="AA35" s="2">
        <f>STDEV('[1]YKT88-R1'!$T91:$U91)</f>
        <v>8.881784197001252E-16</v>
      </c>
      <c r="AB35" s="2"/>
      <c r="AC35" s="3">
        <f t="shared" si="4"/>
        <v>4</v>
      </c>
      <c r="AD35" s="3">
        <f t="shared" si="5"/>
        <v>1.8129866073473578E-16</v>
      </c>
      <c r="AE35" s="2">
        <f t="shared" si="6"/>
        <v>3.9999999999999996</v>
      </c>
      <c r="AF35">
        <f t="shared" si="7"/>
        <v>4.440892098500626E-16</v>
      </c>
    </row>
    <row r="36" spans="1:31" ht="12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E36" s="2"/>
    </row>
    <row r="37" spans="1:32" s="2" customFormat="1" ht="12.75">
      <c r="A37" s="2" t="str">
        <f>'[1]YKT88-R1'!$A97</f>
        <v>Mg#</v>
      </c>
      <c r="B37" s="2">
        <f>AVERAGE('[1]YKT88-R1'!$B97:$D97)</f>
        <v>89.37438179017111</v>
      </c>
      <c r="C37" s="2">
        <f>STDEV('[1]YKT88-R1'!$B97:$D97)</f>
        <v>0.739169115552486</v>
      </c>
      <c r="E37" s="2">
        <f>AVERAGE('[1]YKT88-R1'!$E97:$F97)</f>
        <v>88.0387164010513</v>
      </c>
      <c r="F37" s="2">
        <f>STDEV('[1]YKT88-R1'!$E97:$F97)</f>
        <v>0.5987702192952344</v>
      </c>
      <c r="H37" s="2">
        <f>AVERAGE('[1]YKT88-R1'!$G97:$H97)</f>
        <v>88.07747366020116</v>
      </c>
      <c r="I37" s="2">
        <f>STDEV('[1]YKT88-R1'!$G97:$H97)</f>
        <v>1.1641488102388287</v>
      </c>
      <c r="K37" s="2">
        <f>AVERAGE('[1]YKT88-R1'!$I97:$J97)</f>
        <v>91.85891219256811</v>
      </c>
      <c r="L37" s="2">
        <f>STDEV('[1]YKT88-R1'!$I97:$J97)</f>
        <v>0.31909135658357646</v>
      </c>
      <c r="N37" s="2">
        <f>AVERAGE('[1]YKT88-R1'!$K97,'[1]YKT88-R1'!$N97)</f>
        <v>86.87051055590322</v>
      </c>
      <c r="O37" s="2">
        <f>STDEV('[1]YKT88-R1'!$K97,'[1]YKT88-R1'!$N97)</f>
        <v>1.3748929917034942</v>
      </c>
      <c r="P37" s="2">
        <f>AVERAGE('[1]YKT88-R1'!$L97:$M97)</f>
        <v>89.39295143168579</v>
      </c>
      <c r="Q37" s="2">
        <f>STDEV('[1]YKT88-R1'!$L97:$M97)</f>
        <v>0.6789396271033957</v>
      </c>
      <c r="S37" s="2">
        <f>AVERAGE('[1]YKT88-R1'!$O97:$P97)</f>
        <v>89.59478483558775</v>
      </c>
      <c r="T37" s="2">
        <f>STDEV('[1]YKT88-R1'!$O97:$P97)</f>
        <v>0.41690693863670125</v>
      </c>
      <c r="U37" s="2">
        <f>AVERAGE('[1]YKT88-R1'!$Q97:$R97)</f>
        <v>87.92703613460728</v>
      </c>
      <c r="V37" s="2">
        <f>STDEV('[1]YKT88-R1'!$Q97:$R97)</f>
        <v>0.7197768064874963</v>
      </c>
      <c r="X37" s="2">
        <f>AVERAGE('[1]YKT88-R1'!$S97,'[1]YKT88-R1'!$U97:$X97)</f>
        <v>91.21275440630757</v>
      </c>
      <c r="Y37" s="2">
        <f>STDEV('[1]YKT88-R1'!$S97,'[1]YKT88-R1'!$U97:$X97)</f>
        <v>0.837935092866479</v>
      </c>
      <c r="Z37" s="2">
        <f>AVERAGE('[1]YKT88-R1'!$T97:$U97)</f>
        <v>91.23220139753529</v>
      </c>
      <c r="AA37" s="2">
        <f>STDEV('[1]YKT88-R1'!$T97:$U97)</f>
        <v>0.23870312648475314</v>
      </c>
      <c r="AC37" s="3">
        <f t="shared" si="4"/>
        <v>89.64999638822466</v>
      </c>
      <c r="AD37" s="3">
        <f t="shared" si="5"/>
        <v>1.4454328309588047</v>
      </c>
      <c r="AE37" s="2">
        <f t="shared" si="6"/>
        <v>88.67658269601526</v>
      </c>
      <c r="AF37">
        <f t="shared" si="7"/>
        <v>2.2754014558500604</v>
      </c>
    </row>
    <row r="38" spans="1:32" s="2" customFormat="1" ht="12.75">
      <c r="A38" s="2" t="str">
        <f>'[1]YKT88-R1'!$A98</f>
        <v>Wo</v>
      </c>
      <c r="B38" s="2">
        <f>AVERAGE('[1]YKT88-R1'!$B98:$D98)</f>
        <v>44.53173266973542</v>
      </c>
      <c r="C38" s="2">
        <f>STDEV('[1]YKT88-R1'!$B98:$D98)</f>
        <v>1.6243467247285643</v>
      </c>
      <c r="E38" s="2">
        <f>AVERAGE('[1]YKT88-R1'!$E98:$F98)</f>
        <v>44.94660970390221</v>
      </c>
      <c r="F38" s="2">
        <f>STDEV('[1]YKT88-R1'!$E98:$F98)</f>
        <v>0.2071908178383981</v>
      </c>
      <c r="H38" s="2">
        <f>AVERAGE('[1]YKT88-R1'!$G98:$H98)</f>
        <v>41.62037379182126</v>
      </c>
      <c r="I38" s="2">
        <f>STDEV('[1]YKT88-R1'!$G98:$H98)</f>
        <v>2.5162275998045587</v>
      </c>
      <c r="K38" s="2">
        <f>AVERAGE('[1]YKT88-R1'!$I98:$J98)</f>
        <v>45.42609384390456</v>
      </c>
      <c r="L38" s="2">
        <f>STDEV('[1]YKT88-R1'!$I98:$J98)</f>
        <v>0.6344956443359089</v>
      </c>
      <c r="N38" s="2">
        <f>AVERAGE('[1]YKT88-R1'!$K98,'[1]YKT88-R1'!$N98)</f>
        <v>43.894846941730336</v>
      </c>
      <c r="O38" s="2">
        <f>STDEV('[1]YKT88-R1'!$K98,'[1]YKT88-R1'!$N98)</f>
        <v>1.2937598427166688</v>
      </c>
      <c r="P38" s="2">
        <f>AVERAGE('[1]YKT88-R1'!$L98:$M98)</f>
        <v>45.322952404375314</v>
      </c>
      <c r="Q38" s="2">
        <f>STDEV('[1]YKT88-R1'!$L98:$M98)</f>
        <v>0.34269096004182037</v>
      </c>
      <c r="S38" s="2">
        <f>AVERAGE('[1]YKT88-R1'!$O98:$P98)</f>
        <v>44.912323481326666</v>
      </c>
      <c r="T38" s="2">
        <f>STDEV('[1]YKT88-R1'!$O98:$P98)</f>
        <v>0.6391358104774223</v>
      </c>
      <c r="U38" s="2">
        <f>AVERAGE('[1]YKT88-R1'!$Q98:$R98)</f>
        <v>45.13197041413362</v>
      </c>
      <c r="V38" s="2">
        <f>STDEV('[1]YKT88-R1'!$Q98:$R98)</f>
        <v>0.3298389962159239</v>
      </c>
      <c r="X38" s="2">
        <f>AVERAGE('[1]YKT88-R1'!$S98,'[1]YKT88-R1'!$U98:$X98)</f>
        <v>45.35783919038853</v>
      </c>
      <c r="Y38" s="2">
        <f>STDEV('[1]YKT88-R1'!$S98,'[1]YKT88-R1'!$U98:$X98)</f>
        <v>0.6009987612288656</v>
      </c>
      <c r="Z38" s="2">
        <f>AVERAGE('[1]YKT88-R1'!$T98:$U98)</f>
        <v>45.11864087026397</v>
      </c>
      <c r="AA38" s="2">
        <f>STDEV('[1]YKT88-R1'!$T98:$U98)</f>
        <v>0.1481689945955698</v>
      </c>
      <c r="AC38" s="3">
        <f t="shared" si="4"/>
        <v>44.58827501220771</v>
      </c>
      <c r="AD38" s="3">
        <f t="shared" si="5"/>
        <v>1.3465366774135479</v>
      </c>
      <c r="AE38" s="2">
        <f t="shared" si="6"/>
        <v>44.71515274204264</v>
      </c>
      <c r="AF38">
        <f t="shared" si="7"/>
        <v>0.7104369245081107</v>
      </c>
    </row>
    <row r="39" spans="1:32" s="2" customFormat="1" ht="12.75">
      <c r="A39" s="2" t="str">
        <f>'[1]YKT88-R1'!$A99</f>
        <v>En</v>
      </c>
      <c r="B39" s="2">
        <f>AVERAGE('[1]YKT88-R1'!$B99:$D99)</f>
        <v>49.56643038383447</v>
      </c>
      <c r="C39" s="2">
        <f>STDEV('[1]YKT88-R1'!$B99:$D99)</f>
        <v>1.0365686970705386</v>
      </c>
      <c r="E39" s="2">
        <f>AVERAGE('[1]YKT88-R1'!$E99:$F99)</f>
        <v>48.46767785348827</v>
      </c>
      <c r="F39" s="2">
        <f>STDEV('[1]YKT88-R1'!$E99:$F99)</f>
        <v>0.14723516927960445</v>
      </c>
      <c r="H39" s="2">
        <f>AVERAGE('[1]YKT88-R1'!$G99:$H99)</f>
        <v>51.43394621326554</v>
      </c>
      <c r="I39" s="2">
        <f>STDEV('[1]YKT88-R1'!$G99:$H99)</f>
        <v>2.8958554253731017</v>
      </c>
      <c r="K39" s="2">
        <f>AVERAGE('[1]YKT88-R1'!$I99:$J99)</f>
        <v>50.13200884636171</v>
      </c>
      <c r="L39" s="2">
        <f>STDEV('[1]YKT88-R1'!$I99:$J99)</f>
        <v>0.7569814142858134</v>
      </c>
      <c r="N39" s="2">
        <f>AVERAGE('[1]YKT88-R1'!$K99,'[1]YKT88-R1'!$N99)</f>
        <v>48.7299390031863</v>
      </c>
      <c r="O39" s="2">
        <f>STDEV('[1]YKT88-R1'!$K99,'[1]YKT88-R1'!$N99)</f>
        <v>0.35250996335063495</v>
      </c>
      <c r="P39" s="2">
        <f>AVERAGE('[1]YKT88-R1'!$L99:$M99)</f>
        <v>48.876263269073384</v>
      </c>
      <c r="Q39" s="2">
        <f>STDEV('[1]YKT88-R1'!$L99:$M99)</f>
        <v>0.06488257958579151</v>
      </c>
      <c r="S39" s="2">
        <f>AVERAGE('[1]YKT88-R1'!$O99:$P99)</f>
        <v>49.35435294705937</v>
      </c>
      <c r="T39" s="2">
        <f>STDEV('[1]YKT88-R1'!$O99:$P99)</f>
        <v>0.34296800846218506</v>
      </c>
      <c r="U39" s="2">
        <f>AVERAGE('[1]YKT88-R1'!$Q99:$R99)</f>
        <v>48.24501925260849</v>
      </c>
      <c r="V39" s="2">
        <f>STDEV('[1]YKT88-R1'!$Q99:$R99)</f>
        <v>0.6849450045232316</v>
      </c>
      <c r="X39" s="2">
        <f>AVERAGE('[1]YKT88-R1'!$S99,'[1]YKT88-R1'!$U99:$X99)</f>
        <v>49.838362683879346</v>
      </c>
      <c r="Y39" s="2">
        <f>STDEV('[1]YKT88-R1'!$S99,'[1]YKT88-R1'!$U99:$X99)</f>
        <v>0.47785863786678706</v>
      </c>
      <c r="Z39" s="2">
        <f>AVERAGE('[1]YKT88-R1'!$T99:$U99)</f>
        <v>50.06964893295668</v>
      </c>
      <c r="AA39" s="2">
        <f>STDEV('[1]YKT88-R1'!$T99:$U99)</f>
        <v>0.26618135565964557</v>
      </c>
      <c r="AC39" s="3">
        <f t="shared" si="4"/>
        <v>49.667006028137436</v>
      </c>
      <c r="AD39" s="3">
        <f t="shared" si="5"/>
        <v>0.9608327926945652</v>
      </c>
      <c r="AE39" s="2">
        <f t="shared" si="6"/>
        <v>49.014869062917164</v>
      </c>
      <c r="AF39">
        <f t="shared" si="7"/>
        <v>0.9450964087358332</v>
      </c>
    </row>
    <row r="40" spans="1:32" s="2" customFormat="1" ht="12.75">
      <c r="A40" s="2" t="str">
        <f>'[1]YKT88-R1'!$A100</f>
        <v>Fs</v>
      </c>
      <c r="B40" s="2">
        <f>AVERAGE('[1]YKT88-R1'!$B100:$D100)</f>
        <v>5.901836946430097</v>
      </c>
      <c r="C40" s="2">
        <f>STDEV('[1]YKT88-R1'!$B100:$D100)</f>
        <v>0.5887563100771622</v>
      </c>
      <c r="E40" s="2">
        <f>AVERAGE('[1]YKT88-R1'!$E100:$F100)</f>
        <v>6.585712442609523</v>
      </c>
      <c r="F40" s="2">
        <f>STDEV('[1]YKT88-R1'!$E100:$F100)</f>
        <v>0.3544259871180011</v>
      </c>
      <c r="H40" s="2">
        <f>AVERAGE('[1]YKT88-R1'!$G100:$H100)</f>
        <v>6.945679994913197</v>
      </c>
      <c r="I40" s="2">
        <f>STDEV('[1]YKT88-R1'!$G100:$H100)</f>
        <v>0.3796278255685749</v>
      </c>
      <c r="K40" s="2">
        <f>AVERAGE('[1]YKT88-R1'!$I100:$J100)</f>
        <v>4.441897309733735</v>
      </c>
      <c r="L40" s="2">
        <f>STDEV('[1]YKT88-R1'!$I100:$J100)</f>
        <v>0.12248576995028652</v>
      </c>
      <c r="N40" s="2">
        <f>AVERAGE('[1]YKT88-R1'!$K100,'[1]YKT88-R1'!$N100)</f>
        <v>7.3752140550833545</v>
      </c>
      <c r="O40" s="2">
        <f>STDEV('[1]YKT88-R1'!$K100,'[1]YKT88-R1'!$N100)</f>
        <v>0.9412498793643885</v>
      </c>
      <c r="P40" s="2">
        <f>AVERAGE('[1]YKT88-R1'!$L100:$M100)</f>
        <v>5.800784326551311</v>
      </c>
      <c r="Q40" s="2">
        <f>STDEV('[1]YKT88-R1'!$L100:$M100)</f>
        <v>0.40757353962802506</v>
      </c>
      <c r="S40" s="2">
        <f>AVERAGE('[1]YKT88-R1'!$O100:$P100)</f>
        <v>5.733323571613971</v>
      </c>
      <c r="T40" s="2">
        <f>STDEV('[1]YKT88-R1'!$O100:$P100)</f>
        <v>0.29616780201479953</v>
      </c>
      <c r="U40" s="2">
        <f>AVERAGE('[1]YKT88-R1'!$Q100:$R100)</f>
        <v>6.623010333257886</v>
      </c>
      <c r="V40" s="2">
        <f>STDEV('[1]YKT88-R1'!$Q100:$R100)</f>
        <v>0.3551060083086648</v>
      </c>
      <c r="X40" s="2">
        <f>AVERAGE('[1]YKT88-R1'!$S100,'[1]YKT88-R1'!$U100:$X100)</f>
        <v>4.803798125732125</v>
      </c>
      <c r="Y40" s="2">
        <f>STDEV('[1]YKT88-R1'!$S100,'[1]YKT88-R1'!$U100:$X100)</f>
        <v>0.49358482130442716</v>
      </c>
      <c r="Z40" s="2">
        <f>AVERAGE('[1]YKT88-R1'!$T100:$U100)</f>
        <v>4.811710196779341</v>
      </c>
      <c r="AA40" s="2">
        <f>STDEV('[1]YKT88-R1'!$T100:$U100)</f>
        <v>0.1180123610626008</v>
      </c>
      <c r="AC40" s="3">
        <f t="shared" si="4"/>
        <v>5.744718959654851</v>
      </c>
      <c r="AD40" s="3">
        <f t="shared" si="5"/>
        <v>0.8907125383455858</v>
      </c>
      <c r="AE40" s="2">
        <f t="shared" si="6"/>
        <v>6.269978195040193</v>
      </c>
      <c r="AF40">
        <f t="shared" si="7"/>
        <v>1.317710808882516</v>
      </c>
    </row>
    <row r="41" spans="1:32" s="2" customFormat="1" ht="12.75">
      <c r="A41" s="2" t="str">
        <f>'[1]YKT88-R1'!$A101</f>
        <v>Sum</v>
      </c>
      <c r="B41" s="2">
        <f>AVERAGE('[1]YKT88-R1'!$B101:$D101)</f>
        <v>100</v>
      </c>
      <c r="C41" s="2">
        <f>STDEV('[1]YKT88-R1'!$B101:$D101)</f>
        <v>1.0048591735576161E-14</v>
      </c>
      <c r="E41" s="2">
        <f>AVERAGE('[1]YKT88-R1'!$E101:$F101)</f>
        <v>100</v>
      </c>
      <c r="F41" s="2">
        <f>STDEV('[1]YKT88-R1'!$E101:$F101)</f>
        <v>0</v>
      </c>
      <c r="H41" s="2">
        <f>AVERAGE('[1]YKT88-R1'!$G101:$H101)</f>
        <v>100</v>
      </c>
      <c r="I41" s="2">
        <f>STDEV('[1]YKT88-R1'!$G101:$H101)</f>
        <v>3.1776437161565096E-14</v>
      </c>
      <c r="K41" s="2">
        <f>AVERAGE('[1]YKT88-R1'!$I101:$J101)</f>
        <v>100</v>
      </c>
      <c r="L41" s="2">
        <f>STDEV('[1]YKT88-R1'!$I101:$J101)</f>
        <v>0</v>
      </c>
      <c r="N41" s="2">
        <f>AVERAGE('[1]YKT88-R1'!$K101,'[1]YKT88-R1'!$N101)</f>
        <v>99.99999999999999</v>
      </c>
      <c r="O41" s="2">
        <f>STDEV('[1]YKT88-R1'!$K101,'[1]YKT88-R1'!$N101)</f>
        <v>2.0097183471152322E-14</v>
      </c>
      <c r="P41" s="2">
        <f>AVERAGE('[1]YKT88-R1'!$L101:$M101)</f>
        <v>100</v>
      </c>
      <c r="Q41" s="2">
        <f>STDEV('[1]YKT88-R1'!$L101:$M101)</f>
        <v>1.4210854715202004E-14</v>
      </c>
      <c r="S41" s="2">
        <f>AVERAGE('[1]YKT88-R1'!$O101:$P101)</f>
        <v>100</v>
      </c>
      <c r="T41" s="2">
        <f>STDEV('[1]YKT88-R1'!$O101:$P101)</f>
        <v>0</v>
      </c>
      <c r="U41" s="2">
        <f>AVERAGE('[1]YKT88-R1'!$Q101:$R101)</f>
        <v>100</v>
      </c>
      <c r="V41" s="2">
        <f>STDEV('[1]YKT88-R1'!$Q101:$R101)</f>
        <v>0</v>
      </c>
      <c r="X41" s="2">
        <f>AVERAGE('[1]YKT88-R1'!$S101,'[1]YKT88-R1'!$U101:$X101)</f>
        <v>100</v>
      </c>
      <c r="Y41" s="2">
        <f>STDEV('[1]YKT88-R1'!$S101,'[1]YKT88-R1'!$U101:$X101)</f>
        <v>7.105427357601002E-15</v>
      </c>
      <c r="Z41" s="2">
        <f>AVERAGE('[1]YKT88-R1'!$T101:$U101)</f>
        <v>100</v>
      </c>
      <c r="AA41" s="2">
        <f>STDEV('[1]YKT88-R1'!$T101:$U101)</f>
        <v>1.4210854715202004E-14</v>
      </c>
      <c r="AC41" s="3">
        <f t="shared" si="4"/>
        <v>100</v>
      </c>
      <c r="AD41" s="3">
        <f t="shared" si="5"/>
        <v>0</v>
      </c>
      <c r="AE41" s="2">
        <f t="shared" si="6"/>
        <v>100</v>
      </c>
      <c r="AF41">
        <f t="shared" si="7"/>
        <v>1.0048591735576161E-14</v>
      </c>
    </row>
    <row r="42" spans="29:30" s="2" customFormat="1" ht="12.75">
      <c r="AC42" s="3"/>
      <c r="AD42" s="3"/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0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10.140625" style="6" customWidth="1"/>
    <col min="2" max="3" width="6.57421875" style="6" bestFit="1" customWidth="1"/>
    <col min="4" max="4" width="4.00390625" style="6" customWidth="1"/>
    <col min="5" max="8" width="7.00390625" style="6" bestFit="1" customWidth="1"/>
    <col min="9" max="9" width="3.8515625" style="6" customWidth="1"/>
    <col min="10" max="10" width="7.57421875" style="6" bestFit="1" customWidth="1"/>
    <col min="11" max="13" width="7.00390625" style="6" bestFit="1" customWidth="1"/>
    <col min="14" max="16384" width="11.421875" style="6" customWidth="1"/>
  </cols>
  <sheetData>
    <row r="1" ht="15">
      <c r="A1" s="18" t="s">
        <v>96</v>
      </c>
    </row>
    <row r="3" ht="12.75">
      <c r="A3" s="6" t="s">
        <v>81</v>
      </c>
    </row>
    <row r="4" ht="12.75">
      <c r="A4" s="6" t="str">
        <f>'[1]164'!$A4</f>
        <v>164-3R</v>
      </c>
    </row>
    <row r="6" ht="12.75">
      <c r="J6" s="6" t="s">
        <v>62</v>
      </c>
    </row>
    <row r="8" spans="2:10" ht="12.75">
      <c r="B8" s="6" t="s">
        <v>37</v>
      </c>
      <c r="E8" s="6" t="s">
        <v>37</v>
      </c>
      <c r="J8" s="6" t="s">
        <v>37</v>
      </c>
    </row>
    <row r="9" spans="1:13" ht="12.75">
      <c r="A9" s="5" t="s">
        <v>55</v>
      </c>
      <c r="B9" s="6" t="s">
        <v>32</v>
      </c>
      <c r="C9" s="6" t="s">
        <v>32</v>
      </c>
      <c r="E9" s="6" t="s">
        <v>4</v>
      </c>
      <c r="F9" s="5" t="s">
        <v>54</v>
      </c>
      <c r="G9" s="6" t="s">
        <v>2</v>
      </c>
      <c r="H9" s="5" t="s">
        <v>54</v>
      </c>
      <c r="J9" s="6" t="s">
        <v>4</v>
      </c>
      <c r="K9" s="5" t="s">
        <v>54</v>
      </c>
      <c r="L9" s="6" t="s">
        <v>4</v>
      </c>
      <c r="M9" s="5" t="s">
        <v>54</v>
      </c>
    </row>
    <row r="10" spans="2:12" ht="12.75">
      <c r="B10" s="6" t="s">
        <v>36</v>
      </c>
      <c r="C10" s="6" t="s">
        <v>35</v>
      </c>
      <c r="E10" s="6" t="s">
        <v>36</v>
      </c>
      <c r="G10" s="6" t="s">
        <v>35</v>
      </c>
      <c r="J10" s="6" t="s">
        <v>36</v>
      </c>
      <c r="L10" s="6" t="s">
        <v>35</v>
      </c>
    </row>
    <row r="12" spans="1:13" ht="12.75">
      <c r="A12" s="6" t="str">
        <f>'[1]164'!$A11</f>
        <v>SiO2</v>
      </c>
      <c r="B12" s="6">
        <f>('[1]164'!B11)</f>
        <v>51.843</v>
      </c>
      <c r="C12" s="6">
        <f>('[1]164'!C11)</f>
        <v>51.743</v>
      </c>
      <c r="E12" s="6">
        <f>AVERAGE('[1]164'!$D11,'[1]164'!$H11)</f>
        <v>50.67100000000001</v>
      </c>
      <c r="F12" s="6">
        <f>STDEV('[1]164'!$D11,'[1]164'!$H11)</f>
        <v>0.6745798692509613</v>
      </c>
      <c r="G12" s="6">
        <f>AVERAGE('[1]164'!$E11:$G11)</f>
        <v>51.415</v>
      </c>
      <c r="H12" s="6">
        <f>STDEV('[1]164'!$E11:$G11)</f>
        <v>0.1794686602167639</v>
      </c>
      <c r="J12" s="6">
        <f>AVERAGE(B12,E12)</f>
        <v>51.257000000000005</v>
      </c>
      <c r="K12" s="6">
        <f aca="true" t="shared" si="0" ref="K12:K20">STDEV(B12,E12)</f>
        <v>0.8287291475508891</v>
      </c>
      <c r="L12" s="6">
        <f>AVERAGE(C12,G12)</f>
        <v>51.579</v>
      </c>
      <c r="M12" s="6">
        <f aca="true" t="shared" si="1" ref="M12:M20">STDEV(C12,G12)</f>
        <v>0.23193102422854725</v>
      </c>
    </row>
    <row r="13" spans="1:13" ht="12.75">
      <c r="A13" s="6" t="str">
        <f>'[1]164'!$A12</f>
        <v>TiO2</v>
      </c>
      <c r="B13" s="6">
        <f>('[1]164'!B12)</f>
        <v>0.432</v>
      </c>
      <c r="C13" s="6">
        <f>('[1]164'!C12)</f>
        <v>0.245</v>
      </c>
      <c r="E13" s="6">
        <f>AVERAGE('[1]164'!$D12,'[1]164'!$H12)</f>
        <v>0.4435</v>
      </c>
      <c r="F13" s="6">
        <f>STDEV('[1]164'!$D12,'[1]164'!$H12)</f>
        <v>0.11525840533340714</v>
      </c>
      <c r="G13" s="6">
        <f>AVERAGE('[1]164'!$E12:$G12)</f>
        <v>0.34</v>
      </c>
      <c r="H13" s="6">
        <f>STDEV('[1]164'!$E12:$G12)</f>
        <v>0.053507008886687024</v>
      </c>
      <c r="J13" s="6">
        <f aca="true" t="shared" si="2" ref="J13:J20">AVERAGE(B13,E13)</f>
        <v>0.43775</v>
      </c>
      <c r="K13" s="6">
        <f t="shared" si="0"/>
        <v>0.008131727983645304</v>
      </c>
      <c r="L13" s="6">
        <f aca="true" t="shared" si="3" ref="L13:L20">AVERAGE(C13,G13)</f>
        <v>0.2925</v>
      </c>
      <c r="M13" s="6">
        <f t="shared" si="1"/>
        <v>0.06717514421272244</v>
      </c>
    </row>
    <row r="14" spans="1:13" ht="12.75">
      <c r="A14" s="6" t="str">
        <f>'[1]164'!$A13</f>
        <v>Al2O3</v>
      </c>
      <c r="B14" s="6">
        <f>('[1]164'!B13)</f>
        <v>2.515</v>
      </c>
      <c r="C14" s="6">
        <f>('[1]164'!C13)</f>
        <v>2.708</v>
      </c>
      <c r="E14" s="6">
        <f>AVERAGE('[1]164'!$D13,'[1]164'!$H13)</f>
        <v>2.5915</v>
      </c>
      <c r="F14" s="6">
        <f>STDEV('[1]164'!$D13,'[1]164'!$H13)</f>
        <v>0.3698168465605691</v>
      </c>
      <c r="G14" s="6">
        <f>AVERAGE('[1]164'!$E13:$G13)</f>
        <v>2.4306666666666668</v>
      </c>
      <c r="H14" s="6">
        <f>STDEV('[1]164'!$E13:$G13)</f>
        <v>0.11902240685406142</v>
      </c>
      <c r="J14" s="6">
        <f t="shared" si="2"/>
        <v>2.5532500000000002</v>
      </c>
      <c r="K14" s="6">
        <f t="shared" si="0"/>
        <v>0.054093668760755505</v>
      </c>
      <c r="L14" s="6">
        <f t="shared" si="3"/>
        <v>2.5693333333333337</v>
      </c>
      <c r="M14" s="6">
        <f t="shared" si="1"/>
        <v>0.19610428064906207</v>
      </c>
    </row>
    <row r="15" spans="1:13" ht="12.75">
      <c r="A15" s="6" t="str">
        <f>'[1]164'!$A15</f>
        <v>FeO</v>
      </c>
      <c r="B15" s="6">
        <f>('[1]164'!B15)</f>
        <v>5.817</v>
      </c>
      <c r="C15" s="6">
        <f>('[1]164'!C15)</f>
        <v>4.491</v>
      </c>
      <c r="E15" s="6">
        <f>AVERAGE('[1]164'!$D15,'[1]164'!$H15)</f>
        <v>5.1645</v>
      </c>
      <c r="F15" s="6">
        <f>STDEV('[1]164'!$D15,'[1]164'!$H15)</f>
        <v>0.19869700551339256</v>
      </c>
      <c r="G15" s="6">
        <f>AVERAGE('[1]164'!$E15:$G15)</f>
        <v>4.527333333333334</v>
      </c>
      <c r="H15" s="6">
        <f>STDEV('[1]164'!$E15:$G15)</f>
        <v>0.08891194145518294</v>
      </c>
      <c r="J15" s="6">
        <f t="shared" si="2"/>
        <v>5.49075</v>
      </c>
      <c r="K15" s="6">
        <f t="shared" si="0"/>
        <v>0.46138717472422563</v>
      </c>
      <c r="L15" s="6">
        <f t="shared" si="3"/>
        <v>4.509166666666667</v>
      </c>
      <c r="M15" s="6">
        <f t="shared" si="1"/>
        <v>0.02569154638311185</v>
      </c>
    </row>
    <row r="16" spans="1:13" ht="12.75">
      <c r="A16" s="6" t="str">
        <f>'[1]164'!$A17</f>
        <v>MnO</v>
      </c>
      <c r="B16" s="6">
        <f>('[1]164'!B17)</f>
        <v>0.191</v>
      </c>
      <c r="C16" s="6">
        <f>('[1]164'!C17)</f>
        <v>0.167</v>
      </c>
      <c r="E16" s="6">
        <f>AVERAGE('[1]164'!$D17,'[1]164'!$H17)</f>
        <v>0.1755</v>
      </c>
      <c r="F16" s="6">
        <f>STDEV('[1]164'!$D17,'[1]164'!$H17)</f>
        <v>0.028991378028648703</v>
      </c>
      <c r="G16" s="6">
        <f>AVERAGE('[1]164'!$E17:$G17)</f>
        <v>0.16266666666666665</v>
      </c>
      <c r="H16" s="6">
        <f>STDEV('[1]164'!$E17:$G17)</f>
        <v>0.04235957192103498</v>
      </c>
      <c r="J16" s="6">
        <f t="shared" si="2"/>
        <v>0.18325</v>
      </c>
      <c r="K16" s="6">
        <f t="shared" si="0"/>
        <v>0.010960155108391496</v>
      </c>
      <c r="L16" s="6">
        <f t="shared" si="3"/>
        <v>0.16483333333333333</v>
      </c>
      <c r="M16" s="6">
        <f t="shared" si="1"/>
        <v>0.0030641293851417215</v>
      </c>
    </row>
    <row r="17" spans="1:13" ht="12.75">
      <c r="A17" s="6" t="str">
        <f>'[1]164'!$A18</f>
        <v>MgO</v>
      </c>
      <c r="B17" s="6">
        <f>('[1]164'!B18)</f>
        <v>17.1</v>
      </c>
      <c r="C17" s="6">
        <f>('[1]164'!C18)</f>
        <v>17.382</v>
      </c>
      <c r="E17" s="6">
        <f>AVERAGE('[1]164'!$D18,'[1]164'!$H18)</f>
        <v>17.842</v>
      </c>
      <c r="F17" s="6">
        <f>STDEV('[1]164'!$D18,'[1]164'!$H18)</f>
        <v>0.012727922061358338</v>
      </c>
      <c r="G17" s="6">
        <f>AVERAGE('[1]164'!$E18:$G18)</f>
        <v>17.739333333333335</v>
      </c>
      <c r="H17" s="6">
        <f>STDEV('[1]164'!$E18:$G18)</f>
        <v>0.19634748109745126</v>
      </c>
      <c r="J17" s="6">
        <f t="shared" si="2"/>
        <v>17.471</v>
      </c>
      <c r="K17" s="6">
        <f t="shared" si="0"/>
        <v>0.5246732316403682</v>
      </c>
      <c r="L17" s="6">
        <f t="shared" si="3"/>
        <v>17.56066666666667</v>
      </c>
      <c r="M17" s="6">
        <f t="shared" si="1"/>
        <v>0.2526728231435046</v>
      </c>
    </row>
    <row r="18" spans="1:13" ht="12.75">
      <c r="A18" s="6" t="str">
        <f>'[1]164'!$A19</f>
        <v>CaO</v>
      </c>
      <c r="B18" s="6">
        <f>('[1]164'!B19)</f>
        <v>21.538</v>
      </c>
      <c r="C18" s="6">
        <f>('[1]164'!C19)</f>
        <v>22.268</v>
      </c>
      <c r="E18" s="6">
        <f>AVERAGE('[1]164'!$D19,'[1]164'!$H19)</f>
        <v>21.658</v>
      </c>
      <c r="F18" s="6">
        <f>STDEV('[1]164'!$D19,'[1]164'!$H19)</f>
        <v>0.29839906166044783</v>
      </c>
      <c r="G18" s="6">
        <f>AVERAGE('[1]164'!$E19:$G19)</f>
        <v>21.881333333333334</v>
      </c>
      <c r="H18" s="6">
        <f>STDEV('[1]164'!$E19:$G19)</f>
        <v>0.16880264610853155</v>
      </c>
      <c r="J18" s="6">
        <f t="shared" si="2"/>
        <v>21.598</v>
      </c>
      <c r="K18" s="6">
        <f t="shared" si="0"/>
        <v>0.0848528137423864</v>
      </c>
      <c r="L18" s="6">
        <f t="shared" si="3"/>
        <v>22.074666666666666</v>
      </c>
      <c r="M18" s="6">
        <f t="shared" si="1"/>
        <v>0.27341462205910927</v>
      </c>
    </row>
    <row r="19" spans="1:13" ht="12.75">
      <c r="A19" s="6" t="str">
        <f>'[1]164'!$A20</f>
        <v>Na2O</v>
      </c>
      <c r="B19" s="6">
        <f>('[1]164'!B20)</f>
        <v>0.201</v>
      </c>
      <c r="C19" s="6">
        <f>('[1]164'!C20)</f>
        <v>0.202</v>
      </c>
      <c r="E19" s="6">
        <f>AVERAGE('[1]164'!$D20,'[1]164'!$H20)</f>
        <v>0.2365</v>
      </c>
      <c r="F19" s="6">
        <f>STDEV('[1]164'!$D20,'[1]164'!$H20)</f>
        <v>0.016263455967291045</v>
      </c>
      <c r="G19" s="6">
        <f>AVERAGE('[1]164'!$E20:$G20)</f>
        <v>0.18033333333333332</v>
      </c>
      <c r="H19" s="6">
        <f>STDEV('[1]164'!$E20:$G20)</f>
        <v>0.011590225767142468</v>
      </c>
      <c r="J19" s="6">
        <f t="shared" si="2"/>
        <v>0.21875</v>
      </c>
      <c r="K19" s="6">
        <f t="shared" si="0"/>
        <v>0.02510229073212262</v>
      </c>
      <c r="L19" s="6">
        <f t="shared" si="3"/>
        <v>0.19116666666666665</v>
      </c>
      <c r="M19" s="6">
        <f t="shared" si="1"/>
        <v>0.015320646925709346</v>
      </c>
    </row>
    <row r="20" spans="1:13" ht="12.75">
      <c r="A20" s="6" t="str">
        <f>'[1]164'!$A21</f>
        <v>K2O</v>
      </c>
      <c r="B20" s="6">
        <f>('[1]164'!B21)</f>
        <v>0.023</v>
      </c>
      <c r="C20" s="6">
        <f>('[1]164'!C21)</f>
        <v>0</v>
      </c>
      <c r="E20" s="6">
        <f>AVERAGE('[1]164'!$D21,'[1]164'!$H21)</f>
        <v>0.0105</v>
      </c>
      <c r="F20" s="6">
        <f>STDEV('[1]164'!$D21,'[1]164'!$H21)</f>
        <v>0.009192388155425118</v>
      </c>
      <c r="G20" s="6">
        <f>AVERAGE('[1]164'!$E21:$G21)</f>
        <v>0.006999999999999999</v>
      </c>
      <c r="H20" s="6">
        <f>STDEV('[1]164'!$E21:$G21)</f>
        <v>0.006557438524302001</v>
      </c>
      <c r="J20" s="6">
        <f t="shared" si="2"/>
        <v>0.01675</v>
      </c>
      <c r="K20" s="6">
        <f t="shared" si="0"/>
        <v>0.008838834764831835</v>
      </c>
      <c r="L20" s="6">
        <f t="shared" si="3"/>
        <v>0.0034999999999999996</v>
      </c>
      <c r="M20" s="6">
        <f t="shared" si="1"/>
        <v>0.0049497474683058325</v>
      </c>
    </row>
    <row r="22" spans="1:13" ht="12.75">
      <c r="A22" s="6" t="str">
        <f>'[1]164'!$A23</f>
        <v>Total</v>
      </c>
      <c r="B22" s="6">
        <f>('[1]164'!B23)</f>
        <v>99.904</v>
      </c>
      <c r="C22" s="6">
        <f>('[1]164'!C23)</f>
        <v>99.966</v>
      </c>
      <c r="E22" s="6">
        <f>AVERAGE('[1]164'!$D23,'[1]164'!$H23)</f>
        <v>99.27799999999999</v>
      </c>
      <c r="F22" s="6">
        <f>STDEV('[1]164'!$D23,'[1]164'!$H23)</f>
        <v>0.5572001435759214</v>
      </c>
      <c r="G22" s="6">
        <f>AVERAGE('[1]164'!$E23:$G23)</f>
        <v>99.36899999999999</v>
      </c>
      <c r="H22" s="6">
        <f>STDEV('[1]164'!$E23:$G23)</f>
        <v>0.1503429413042027</v>
      </c>
      <c r="J22" s="6">
        <f>AVERAGE(B22,E22)</f>
        <v>99.591</v>
      </c>
      <c r="K22" s="6">
        <f>STDEV(B22,E22)</f>
        <v>0.44264884502362745</v>
      </c>
      <c r="L22" s="6">
        <f>AVERAGE(C22,G22)</f>
        <v>99.66749999999999</v>
      </c>
      <c r="M22" s="6">
        <f>STDEV(C22,G22)</f>
        <v>0.42214274836836</v>
      </c>
    </row>
    <row r="24" spans="1:13" ht="12.75">
      <c r="A24" s="6" t="str">
        <f>'[1]164'!$A79</f>
        <v>Si</v>
      </c>
      <c r="B24" s="6">
        <f>('[1]164'!B79)</f>
        <v>1.4224941942440303</v>
      </c>
      <c r="C24" s="6">
        <f>('[1]164'!C79)</f>
        <v>1.414050900813461</v>
      </c>
      <c r="E24" s="6">
        <f>AVERAGE('[1]164'!$D79,'[1]164'!$H79)</f>
        <v>1.3922666404858481</v>
      </c>
      <c r="F24" s="6">
        <f>STDEV('[1]164'!$D79,'[1]164'!$H79)</f>
        <v>0.011616947886898087</v>
      </c>
      <c r="G24" s="6">
        <f>AVERAGE('[1]164'!$E79:$G79)</f>
        <v>1.4119102811137403</v>
      </c>
      <c r="H24" s="6">
        <f>STDEV('[1]164'!$E79:$G79)</f>
        <v>0.0030098259114646805</v>
      </c>
      <c r="J24" s="6">
        <f aca="true" t="shared" si="4" ref="J24:J32">AVERAGE(B24,E24)</f>
        <v>1.4073804173649394</v>
      </c>
      <c r="K24" s="6">
        <f aca="true" t="shared" si="5" ref="K24:K32">STDEV(B24,E24)</f>
        <v>0.021374108241091545</v>
      </c>
      <c r="L24" s="6">
        <f aca="true" t="shared" si="6" ref="L24:L32">AVERAGE(C24,G24)</f>
        <v>1.4129805909636006</v>
      </c>
      <c r="M24" s="6">
        <f aca="true" t="shared" si="7" ref="M24:M32">STDEV(C24,G24)</f>
        <v>0.0015136467056140043</v>
      </c>
    </row>
    <row r="25" spans="1:13" ht="12.75">
      <c r="A25" s="6" t="str">
        <f>'[1]164'!$A80</f>
        <v>Ti</v>
      </c>
      <c r="B25" s="6">
        <f>('[1]164'!B80)</f>
        <v>0.008913840805064783</v>
      </c>
      <c r="C25" s="6">
        <f>('[1]164'!C80)</f>
        <v>0.005035009233687414</v>
      </c>
      <c r="E25" s="6">
        <f>AVERAGE('[1]164'!$D80,'[1]164'!$H80)</f>
        <v>0.009170056754325142</v>
      </c>
      <c r="F25" s="6">
        <f>STDEV('[1]164'!$D80,'[1]164'!$H80)</f>
        <v>0.0024271494909299906</v>
      </c>
      <c r="G25" s="6">
        <f>AVERAGE('[1]164'!$E80:$G80)</f>
        <v>0.007022278120858111</v>
      </c>
      <c r="H25" s="6">
        <f>STDEV('[1]164'!$E80:$G80)</f>
        <v>0.0011130858127981048</v>
      </c>
      <c r="J25" s="6">
        <f t="shared" si="4"/>
        <v>0.009041948779694962</v>
      </c>
      <c r="K25" s="6">
        <f t="shared" si="5"/>
        <v>0.00018117203517014783</v>
      </c>
      <c r="L25" s="6">
        <f t="shared" si="6"/>
        <v>0.006028643677272762</v>
      </c>
      <c r="M25" s="6">
        <f t="shared" si="7"/>
        <v>0.0014052113061594437</v>
      </c>
    </row>
    <row r="26" spans="1:13" ht="12.75">
      <c r="A26" s="6" t="str">
        <f>'[1]164'!$A81</f>
        <v>Al</v>
      </c>
      <c r="B26" s="6">
        <f>('[1]164'!B81)</f>
        <v>0.08133062124738681</v>
      </c>
      <c r="C26" s="6">
        <f>('[1]164'!C81)</f>
        <v>0.08722034907397207</v>
      </c>
      <c r="E26" s="6">
        <f>AVERAGE('[1]164'!$D81,'[1]164'!$H81)</f>
        <v>0.08395338351738704</v>
      </c>
      <c r="F26" s="6">
        <f>STDEV('[1]164'!$D81,'[1]164'!$H81)</f>
        <v>0.012393260769293256</v>
      </c>
      <c r="G26" s="6">
        <f>AVERAGE('[1]164'!$E81:$G81)</f>
        <v>0.07867288665805934</v>
      </c>
      <c r="H26" s="6">
        <f>STDEV('[1]164'!$E81:$G81)</f>
        <v>0.003992015313729242</v>
      </c>
      <c r="J26" s="6">
        <f t="shared" si="4"/>
        <v>0.08264200238238692</v>
      </c>
      <c r="K26" s="6">
        <f t="shared" si="5"/>
        <v>0.0018545729865573862</v>
      </c>
      <c r="L26" s="6">
        <f t="shared" si="6"/>
        <v>0.0829466178660157</v>
      </c>
      <c r="M26" s="6">
        <f t="shared" si="7"/>
        <v>0.006043968636229039</v>
      </c>
    </row>
    <row r="27" spans="1:13" ht="12.75">
      <c r="A27" s="6" t="str">
        <f>'[1]164'!$A83</f>
        <v>Fe2</v>
      </c>
      <c r="B27" s="6">
        <f>('[1]164'!B83)</f>
        <v>0.13347976563203293</v>
      </c>
      <c r="C27" s="6">
        <f>('[1]164'!C83)</f>
        <v>0.1026390176685661</v>
      </c>
      <c r="E27" s="6">
        <f>AVERAGE('[1]164'!$D83,'[1]164'!$H83)</f>
        <v>0.11866429570209913</v>
      </c>
      <c r="F27" s="6">
        <f>STDEV('[1]164'!$D83,'[1]164'!$H83)</f>
        <v>0.003976146098329184</v>
      </c>
      <c r="G27" s="6">
        <f>AVERAGE('[1]164'!$E83:$G83)</f>
        <v>0.10397019774326106</v>
      </c>
      <c r="H27" s="6">
        <f>STDEV('[1]164'!$E83:$G83)</f>
        <v>0.0018888702293487312</v>
      </c>
      <c r="J27" s="6">
        <f t="shared" si="4"/>
        <v>0.12607203066706602</v>
      </c>
      <c r="K27" s="6">
        <f t="shared" si="5"/>
        <v>0.01047611925392157</v>
      </c>
      <c r="L27" s="6">
        <f t="shared" si="6"/>
        <v>0.10330460770591358</v>
      </c>
      <c r="M27" s="6">
        <f t="shared" si="7"/>
        <v>0.0009412864577972209</v>
      </c>
    </row>
    <row r="28" spans="1:13" ht="12.75">
      <c r="A28" s="6" t="str">
        <f>'[1]164'!$A85</f>
        <v>Mn</v>
      </c>
      <c r="B28" s="6">
        <f>('[1]164'!B85)</f>
        <v>0.004438942139076555</v>
      </c>
      <c r="C28" s="6">
        <f>('[1]164'!C85)</f>
        <v>0.003865588745421062</v>
      </c>
      <c r="E28" s="6">
        <f>AVERAGE('[1]164'!$D85,'[1]164'!$H85)</f>
        <v>0.004082835444770774</v>
      </c>
      <c r="F28" s="6">
        <f>STDEV('[1]164'!$D85,'[1]164'!$H85)</f>
        <v>0.000654435750288988</v>
      </c>
      <c r="G28" s="6">
        <f>AVERAGE('[1]164'!$E85:$G85)</f>
        <v>0.0037833888162619035</v>
      </c>
      <c r="H28" s="6">
        <f>STDEV('[1]164'!$E85:$G85)</f>
        <v>0.000983694123805462</v>
      </c>
      <c r="J28" s="6">
        <f t="shared" si="4"/>
        <v>0.004260888791923665</v>
      </c>
      <c r="K28" s="6">
        <f t="shared" si="5"/>
        <v>0.0002518054583695429</v>
      </c>
      <c r="L28" s="6">
        <f t="shared" si="6"/>
        <v>0.0038244887808414826</v>
      </c>
      <c r="M28" s="6">
        <f t="shared" si="7"/>
        <v>5.812412732149495E-05</v>
      </c>
    </row>
    <row r="29" spans="1:13" ht="12.75">
      <c r="A29" s="6" t="str">
        <f>'[1]164'!$A86</f>
        <v>Mg</v>
      </c>
      <c r="B29" s="6">
        <f>('[1]164'!B86)</f>
        <v>0.6994634627670145</v>
      </c>
      <c r="C29" s="6">
        <f>('[1]164'!C86)</f>
        <v>0.7081442431980157</v>
      </c>
      <c r="E29" s="6">
        <f>AVERAGE('[1]164'!$D86,'[1]164'!$H86)</f>
        <v>0.7308532091506483</v>
      </c>
      <c r="F29" s="6">
        <f>STDEV('[1]164'!$D86,'[1]164'!$H86)</f>
        <v>0.004153191769281405</v>
      </c>
      <c r="G29" s="6">
        <f>AVERAGE('[1]164'!$E86:$G86)</f>
        <v>0.7262053413558905</v>
      </c>
      <c r="H29" s="6">
        <f>STDEV('[1]164'!$E86:$G86)</f>
        <v>0.006879912457865147</v>
      </c>
      <c r="J29" s="6">
        <f t="shared" si="4"/>
        <v>0.7151583359588314</v>
      </c>
      <c r="K29" s="6">
        <f t="shared" si="5"/>
        <v>0.022195902527593358</v>
      </c>
      <c r="L29" s="6">
        <f t="shared" si="6"/>
        <v>0.7171747922769531</v>
      </c>
      <c r="M29" s="6">
        <f t="shared" si="7"/>
        <v>0.012771124983109148</v>
      </c>
    </row>
    <row r="30" spans="1:13" ht="12.75">
      <c r="A30" s="6" t="str">
        <f>'[1]164'!$A87</f>
        <v>Ca</v>
      </c>
      <c r="B30" s="6">
        <f>('[1]164'!B87)</f>
        <v>0.6331744732100809</v>
      </c>
      <c r="C30" s="6">
        <f>('[1]164'!C87)</f>
        <v>0.6520070593200321</v>
      </c>
      <c r="E30" s="6">
        <f>AVERAGE('[1]164'!$D87,'[1]164'!$H87)</f>
        <v>0.6375855081440023</v>
      </c>
      <c r="F30" s="6">
        <f>STDEV('[1]164'!$D87,'[1]164'!$H87)</f>
        <v>0.005616346347830208</v>
      </c>
      <c r="G30" s="6">
        <f>AVERAGE('[1]164'!$E87:$G87)</f>
        <v>0.6438018720117317</v>
      </c>
      <c r="H30" s="6">
        <f>STDEV('[1]164'!$E87:$G87)</f>
        <v>0.005629689817509058</v>
      </c>
      <c r="J30" s="6">
        <f t="shared" si="4"/>
        <v>0.6353799906770417</v>
      </c>
      <c r="K30" s="6">
        <f t="shared" si="5"/>
        <v>0.0031190727138265518</v>
      </c>
      <c r="L30" s="6">
        <f t="shared" si="6"/>
        <v>0.6479044656658819</v>
      </c>
      <c r="M30" s="6">
        <f t="shared" si="7"/>
        <v>0.005801943586605038</v>
      </c>
    </row>
    <row r="31" spans="1:13" ht="12.75">
      <c r="A31" s="6" t="str">
        <f>'[1]164'!$A88</f>
        <v>Na</v>
      </c>
      <c r="B31" s="6">
        <f>('[1]164'!B88)</f>
        <v>0.010693091724416699</v>
      </c>
      <c r="C31" s="6">
        <f>('[1]164'!C88)</f>
        <v>0.010703151292757406</v>
      </c>
      <c r="E31" s="6">
        <f>AVERAGE('[1]164'!$D88,'[1]164'!$H88)</f>
        <v>0.012597405206877028</v>
      </c>
      <c r="F31" s="6">
        <f>STDEV('[1]164'!$D88,'[1]164'!$H88)</f>
        <v>0.0008038259986138945</v>
      </c>
      <c r="G31" s="6">
        <f>AVERAGE('[1]164'!$E88:$G88)</f>
        <v>0.009602275132417121</v>
      </c>
      <c r="H31" s="6">
        <f>STDEV('[1]164'!$E88:$G88)</f>
        <v>0.0006337406976693438</v>
      </c>
      <c r="J31" s="6">
        <f t="shared" si="4"/>
        <v>0.011645248465646863</v>
      </c>
      <c r="K31" s="6">
        <f t="shared" si="5"/>
        <v>0.0013465529769526687</v>
      </c>
      <c r="L31" s="6">
        <f t="shared" si="6"/>
        <v>0.010152713212587264</v>
      </c>
      <c r="M31" s="6">
        <f t="shared" si="7"/>
        <v>0.0007784369982232246</v>
      </c>
    </row>
    <row r="32" spans="1:13" ht="12.75">
      <c r="A32" s="6" t="str">
        <f>'[1]164'!$A89</f>
        <v>K</v>
      </c>
      <c r="B32" s="6">
        <f>('[1]164'!B89)</f>
        <v>0.000805094304225652</v>
      </c>
      <c r="C32" s="6">
        <f>('[1]164'!C89)</f>
        <v>0</v>
      </c>
      <c r="E32" s="6">
        <f>AVERAGE('[1]164'!$D89,'[1]164'!$H89)</f>
        <v>0.0003688661565911563</v>
      </c>
      <c r="F32" s="6">
        <f>STDEV('[1]164'!$D89,'[1]164'!$H89)</f>
        <v>0.00032405771725149755</v>
      </c>
      <c r="G32" s="6">
        <f>AVERAGE('[1]164'!$E89:$G89)</f>
        <v>0.00024538360684666727</v>
      </c>
      <c r="H32" s="6">
        <f>STDEV('[1]164'!$E89:$G89)</f>
        <v>0.00022974061642627578</v>
      </c>
      <c r="J32" s="6">
        <f t="shared" si="4"/>
        <v>0.0005869802304084041</v>
      </c>
      <c r="K32" s="6">
        <f t="shared" si="5"/>
        <v>0.00030845988133679827</v>
      </c>
      <c r="L32" s="6">
        <f t="shared" si="6"/>
        <v>0.00012269180342333363</v>
      </c>
      <c r="M32" s="6">
        <f t="shared" si="7"/>
        <v>0.00017351241239329216</v>
      </c>
    </row>
    <row r="34" spans="1:13" ht="12.75">
      <c r="A34" s="6" t="str">
        <f>'[1]164'!$A91</f>
        <v>Sum</v>
      </c>
      <c r="B34" s="6">
        <f>('[1]164'!B91)</f>
        <v>2.9999999999999996</v>
      </c>
      <c r="C34" s="6">
        <f>('[1]164'!C91)</f>
        <v>2.9999999999999996</v>
      </c>
      <c r="E34" s="6">
        <f>AVERAGE('[1]164'!$D91,'[1]164'!$H91)</f>
        <v>3</v>
      </c>
      <c r="F34" s="6">
        <f>STDEV('[1]164'!$D91,'[1]164'!$H91)</f>
        <v>6.280369834735101E-16</v>
      </c>
      <c r="G34" s="6">
        <f>AVERAGE('[1]164'!$E91:$G91)</f>
        <v>3</v>
      </c>
      <c r="H34" s="6">
        <f>STDEV('[1]164'!$E91:$G91)</f>
        <v>3.1401849173675503E-16</v>
      </c>
      <c r="J34" s="6">
        <f>AVERAGE(B34,E34)</f>
        <v>3</v>
      </c>
      <c r="K34" s="6">
        <f>STDEV(B34,E34)</f>
        <v>4.440892098500626E-16</v>
      </c>
      <c r="L34" s="6">
        <f>AVERAGE(C34,G34)</f>
        <v>3</v>
      </c>
      <c r="M34" s="6">
        <f>STDEV(C34,G34)</f>
        <v>4.440892098500626E-16</v>
      </c>
    </row>
    <row r="36" spans="1:13" ht="12.75">
      <c r="A36" s="6" t="str">
        <f>'[1]164'!$A97</f>
        <v>Mg#</v>
      </c>
      <c r="B36" s="6">
        <f>('[1]164'!B97)</f>
        <v>83.97492637180245</v>
      </c>
      <c r="C36" s="6">
        <f>('[1]164'!C97)</f>
        <v>87.34075768179237</v>
      </c>
      <c r="E36" s="6">
        <f>AVERAGE('[1]164'!$D97,'[1]164'!$H97)</f>
        <v>86.03151648668225</v>
      </c>
      <c r="F36" s="6">
        <f>STDEV('[1]164'!$D97,'[1]164'!$H97)</f>
        <v>0.47095871136214174</v>
      </c>
      <c r="G36" s="6">
        <f>AVERAGE('[1]164'!$E97:$G97)</f>
        <v>87.47625806387703</v>
      </c>
      <c r="H36" s="6">
        <f>STDEV('[1]164'!$E97:$G97)</f>
        <v>0.17866452900994456</v>
      </c>
      <c r="J36" s="6">
        <f>AVERAGE(B36,E36)</f>
        <v>85.00322142924236</v>
      </c>
      <c r="K36" s="6">
        <f>STDEV(B36,E36)</f>
        <v>1.4542288163522403</v>
      </c>
      <c r="L36" s="6">
        <f>AVERAGE(C36,G36)</f>
        <v>87.40850787283469</v>
      </c>
      <c r="M36" s="6">
        <f>STDEV(C36,G36)</f>
        <v>0.0958132390254296</v>
      </c>
    </row>
    <row r="37" spans="1:13" ht="12.75">
      <c r="A37" s="6" t="str">
        <f>'[1]164'!$A98</f>
        <v>Wo</v>
      </c>
      <c r="B37" s="6">
        <f>('[1]164'!B98)</f>
        <v>43.18715151690374</v>
      </c>
      <c r="C37" s="6">
        <f>('[1]164'!C98)</f>
        <v>44.572831138016625</v>
      </c>
      <c r="E37" s="6">
        <f>AVERAGE('[1]164'!$D98,'[1]164'!$H98)</f>
        <v>42.873929792060956</v>
      </c>
      <c r="F37" s="6">
        <f>STDEV('[1]164'!$D98,'[1]164'!$H98)</f>
        <v>0.22085251430037117</v>
      </c>
      <c r="G37" s="6">
        <f>AVERAGE('[1]164'!$E98:$G98)</f>
        <v>43.67829409036434</v>
      </c>
      <c r="H37" s="6">
        <f>STDEV('[1]164'!$E98:$G98)</f>
        <v>0.42907991645333143</v>
      </c>
      <c r="J37" s="6">
        <f>AVERAGE(B37,E37)</f>
        <v>43.03054065448235</v>
      </c>
      <c r="K37" s="6">
        <f>STDEV(B37,E37)</f>
        <v>0.22148120564976848</v>
      </c>
      <c r="L37" s="6">
        <f>AVERAGE(C37,G37)</f>
        <v>44.125562614190486</v>
      </c>
      <c r="M37" s="6">
        <f>STDEV(C37,G37)</f>
        <v>0.6325332124171995</v>
      </c>
    </row>
    <row r="38" spans="1:13" ht="12.75">
      <c r="A38" s="6" t="str">
        <f>'[1]164'!$A99</f>
        <v>En</v>
      </c>
      <c r="B38" s="6">
        <f>('[1]164'!B99)</f>
        <v>47.70854768340378</v>
      </c>
      <c r="C38" s="6">
        <f>('[1]164'!C99)</f>
        <v>48.41050924562278</v>
      </c>
      <c r="E38" s="6">
        <f>AVERAGE('[1]164'!$D99,'[1]164'!$H99)</f>
        <v>49.14694457121443</v>
      </c>
      <c r="F38" s="6">
        <f>STDEV('[1]164'!$D99,'[1]164'!$H99)</f>
        <v>0.45904297135808997</v>
      </c>
      <c r="G38" s="6">
        <f>AVERAGE('[1]164'!$E99:$G99)</f>
        <v>49.26820649313684</v>
      </c>
      <c r="H38" s="6">
        <f>STDEV('[1]164'!$E99:$G99)</f>
        <v>0.4047179076994792</v>
      </c>
      <c r="J38" s="6">
        <f>AVERAGE(B38,E38)</f>
        <v>48.427746127309106</v>
      </c>
      <c r="K38" s="6">
        <f>STDEV(B38,E38)</f>
        <v>1.0171001934086588</v>
      </c>
      <c r="L38" s="6">
        <f>AVERAGE(C38,G38)</f>
        <v>48.83935786937981</v>
      </c>
      <c r="M38" s="6">
        <f>STDEV(C38,G38)</f>
        <v>0.6064835399220131</v>
      </c>
    </row>
    <row r="39" spans="1:13" ht="12.75">
      <c r="A39" s="6" t="str">
        <f>'[1]164'!$A100</f>
        <v>Fs</v>
      </c>
      <c r="B39" s="6">
        <f>('[1]164'!B100)</f>
        <v>9.104300799692483</v>
      </c>
      <c r="C39" s="6">
        <f>('[1]164'!C100)</f>
        <v>7.016659616360603</v>
      </c>
      <c r="E39" s="6">
        <f>AVERAGE('[1]164'!$D100,'[1]164'!$H100)</f>
        <v>7.9791256367246035</v>
      </c>
      <c r="F39" s="6">
        <f>STDEV('[1]164'!$D100,'[1]164'!$H100)</f>
        <v>0.23819045705675967</v>
      </c>
      <c r="G39" s="6">
        <f>AVERAGE('[1]164'!$E100:$G100)</f>
        <v>7.053499416498812</v>
      </c>
      <c r="H39" s="6">
        <f>STDEV('[1]164'!$E100:$G100)</f>
        <v>0.10622799786006412</v>
      </c>
      <c r="J39" s="6">
        <f>AVERAGE(B39,E39)</f>
        <v>8.541713218208542</v>
      </c>
      <c r="K39" s="6">
        <f>STDEV(B39,E39)</f>
        <v>0.7956189877572768</v>
      </c>
      <c r="L39" s="6">
        <f>AVERAGE(C39,G39)</f>
        <v>7.0350795164297075</v>
      </c>
      <c r="M39" s="6">
        <f>STDEV(C39,G39)</f>
        <v>0.02604967249528444</v>
      </c>
    </row>
    <row r="40" spans="1:13" ht="12.75">
      <c r="A40" s="6" t="str">
        <f>'[1]164'!$A101</f>
        <v>Sum</v>
      </c>
      <c r="B40" s="6">
        <f>('[1]164'!B101)</f>
        <v>100</v>
      </c>
      <c r="C40" s="6">
        <f>('[1]164'!C101)</f>
        <v>100</v>
      </c>
      <c r="E40" s="6">
        <f>AVERAGE('[1]164'!$D101,'[1]164'!$H101)</f>
        <v>100</v>
      </c>
      <c r="F40" s="6">
        <f>STDEV('[1]164'!$D101,'[1]164'!$H101)</f>
        <v>0</v>
      </c>
      <c r="G40" s="6">
        <f>AVERAGE('[1]164'!$E101:$G101)</f>
        <v>100</v>
      </c>
      <c r="H40" s="6">
        <f>STDEV('[1]164'!$E101:$G101)</f>
        <v>1.4210854715202004E-14</v>
      </c>
      <c r="J40" s="6">
        <f>AVERAGE(B40,E40)</f>
        <v>100</v>
      </c>
      <c r="K40" s="6">
        <f>STDEV(B40,E40)</f>
        <v>0</v>
      </c>
      <c r="L40" s="6">
        <f>AVERAGE(C40,G40)</f>
        <v>100</v>
      </c>
      <c r="M40" s="6">
        <f>STDEV(C40,G40)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="85" zoomScaleNormal="85" workbookViewId="0" topLeftCell="A1">
      <selection activeCell="X40" sqref="X40"/>
    </sheetView>
  </sheetViews>
  <sheetFormatPr defaultColWidth="11.421875" defaultRowHeight="12.75"/>
  <cols>
    <col min="2" max="2" width="6.57421875" style="2" bestFit="1" customWidth="1"/>
    <col min="3" max="3" width="4.57421875" style="2" bestFit="1" customWidth="1"/>
    <col min="4" max="4" width="6.57421875" style="2" bestFit="1" customWidth="1"/>
    <col min="5" max="5" width="4.57421875" style="2" bestFit="1" customWidth="1"/>
    <col min="6" max="6" width="4.57421875" style="2" customWidth="1"/>
    <col min="7" max="7" width="7.421875" style="2" customWidth="1"/>
    <col min="8" max="8" width="4.57421875" style="2" bestFit="1" customWidth="1"/>
    <col min="9" max="9" width="4.57421875" style="2" customWidth="1"/>
    <col min="12" max="12" width="6.7109375" style="6" bestFit="1" customWidth="1"/>
    <col min="13" max="13" width="4.7109375" style="6" bestFit="1" customWidth="1"/>
    <col min="14" max="14" width="6.7109375" style="6" bestFit="1" customWidth="1"/>
    <col min="15" max="15" width="4.7109375" style="6" bestFit="1" customWidth="1"/>
    <col min="16" max="16" width="4.7109375" style="6" customWidth="1"/>
    <col min="17" max="17" width="6.7109375" style="6" bestFit="1" customWidth="1"/>
    <col min="18" max="18" width="4.7109375" style="6" bestFit="1" customWidth="1"/>
    <col min="19" max="19" width="6.7109375" style="6" bestFit="1" customWidth="1"/>
    <col min="20" max="20" width="4.7109375" style="6" bestFit="1" customWidth="1"/>
    <col min="21" max="21" width="4.7109375" style="6" customWidth="1"/>
    <col min="22" max="22" width="7.28125" style="6" customWidth="1"/>
    <col min="23" max="23" width="5.28125" style="6" customWidth="1"/>
    <col min="24" max="24" width="7.00390625" style="6" customWidth="1"/>
    <col min="25" max="26" width="5.28125" style="6" customWidth="1"/>
    <col min="27" max="27" width="9.00390625" style="6" customWidth="1"/>
    <col min="28" max="28" width="4.7109375" style="6" bestFit="1" customWidth="1"/>
  </cols>
  <sheetData>
    <row r="1" ht="15">
      <c r="A1" s="18" t="s">
        <v>97</v>
      </c>
    </row>
    <row r="3" spans="1:11" ht="12.75">
      <c r="A3" t="s">
        <v>82</v>
      </c>
      <c r="K3" t="s">
        <v>82</v>
      </c>
    </row>
    <row r="4" spans="1:11" ht="12.75">
      <c r="A4" t="s">
        <v>63</v>
      </c>
      <c r="K4" t="s">
        <v>65</v>
      </c>
    </row>
    <row r="6" spans="7:27" ht="12.75">
      <c r="G6" s="2" t="s">
        <v>64</v>
      </c>
      <c r="V6" s="6" t="s">
        <v>62</v>
      </c>
      <c r="AA6" s="6" t="s">
        <v>64</v>
      </c>
    </row>
    <row r="7" spans="2:27" ht="12.75">
      <c r="B7" s="2" t="s">
        <v>37</v>
      </c>
      <c r="G7" s="2" t="s">
        <v>37</v>
      </c>
      <c r="L7" s="6" t="s">
        <v>37</v>
      </c>
      <c r="Q7" s="6" t="s">
        <v>37</v>
      </c>
      <c r="V7" s="6" t="s">
        <v>37</v>
      </c>
      <c r="AA7" s="6" t="s">
        <v>37</v>
      </c>
    </row>
    <row r="8" spans="1:28" ht="12.75">
      <c r="A8" s="5" t="s">
        <v>55</v>
      </c>
      <c r="B8" s="2" t="s">
        <v>4</v>
      </c>
      <c r="C8" s="5" t="s">
        <v>54</v>
      </c>
      <c r="D8" s="2" t="s">
        <v>4</v>
      </c>
      <c r="E8" s="5" t="s">
        <v>54</v>
      </c>
      <c r="F8" s="5"/>
      <c r="G8" s="2" t="s">
        <v>4</v>
      </c>
      <c r="H8" s="5" t="s">
        <v>54</v>
      </c>
      <c r="I8" s="5"/>
      <c r="L8" s="6" t="s">
        <v>4</v>
      </c>
      <c r="M8" s="5" t="s">
        <v>54</v>
      </c>
      <c r="N8" s="6" t="s">
        <v>2</v>
      </c>
      <c r="O8" s="5" t="s">
        <v>54</v>
      </c>
      <c r="P8" s="5"/>
      <c r="Q8" s="6" t="s">
        <v>4</v>
      </c>
      <c r="R8" s="5" t="s">
        <v>54</v>
      </c>
      <c r="S8" s="6" t="s">
        <v>2</v>
      </c>
      <c r="T8" s="5" t="s">
        <v>54</v>
      </c>
      <c r="U8" s="5"/>
      <c r="V8" s="5" t="s">
        <v>4</v>
      </c>
      <c r="W8" s="5" t="s">
        <v>54</v>
      </c>
      <c r="X8" s="5" t="s">
        <v>4</v>
      </c>
      <c r="Y8" s="5" t="s">
        <v>54</v>
      </c>
      <c r="Z8" s="5"/>
      <c r="AA8" s="6" t="s">
        <v>2</v>
      </c>
      <c r="AB8" s="5" t="s">
        <v>54</v>
      </c>
    </row>
    <row r="9" spans="2:24" ht="12.75">
      <c r="B9" s="2" t="s">
        <v>36</v>
      </c>
      <c r="D9" s="2" t="s">
        <v>35</v>
      </c>
      <c r="L9" s="6" t="s">
        <v>36</v>
      </c>
      <c r="N9" s="6" t="s">
        <v>35</v>
      </c>
      <c r="Q9" s="6" t="s">
        <v>36</v>
      </c>
      <c r="S9" s="6" t="s">
        <v>35</v>
      </c>
      <c r="V9" s="6" t="s">
        <v>36</v>
      </c>
      <c r="X9" s="6" t="s">
        <v>35</v>
      </c>
    </row>
    <row r="11" spans="1:28" ht="12.75">
      <c r="A11" t="s">
        <v>9</v>
      </c>
      <c r="B11" s="2">
        <v>50.12</v>
      </c>
      <c r="C11" s="2">
        <v>0.7820600999922624</v>
      </c>
      <c r="D11" s="2">
        <v>50.2315</v>
      </c>
      <c r="E11" s="2">
        <v>0.18031222920257142</v>
      </c>
      <c r="G11" s="2">
        <v>50.581</v>
      </c>
      <c r="H11" s="2">
        <v>0.5232590180779854</v>
      </c>
      <c r="K11" t="s">
        <v>9</v>
      </c>
      <c r="L11" s="6">
        <v>52.091499999999996</v>
      </c>
      <c r="M11" s="6">
        <v>1.2438008281073576</v>
      </c>
      <c r="N11" s="6">
        <v>51.62166666666667</v>
      </c>
      <c r="O11" s="6">
        <v>1.1197970054132433</v>
      </c>
      <c r="Q11" s="6">
        <v>52.128</v>
      </c>
      <c r="R11" s="6">
        <v>1.1257139956490498</v>
      </c>
      <c r="S11" s="6">
        <v>52.626666666666665</v>
      </c>
      <c r="T11" s="6">
        <v>1.1610518219845487</v>
      </c>
      <c r="V11" s="6">
        <f>AVERAGE(L11,Q11)</f>
        <v>52.10975</v>
      </c>
      <c r="W11" s="6">
        <f>STDEV(L11,Q11)</f>
        <v>0.025809397513311638</v>
      </c>
      <c r="X11" s="6">
        <f>AVERAGE(N11,S11)</f>
        <v>52.12416666666667</v>
      </c>
      <c r="Y11" s="6">
        <f>STDEV(N11,S11)</f>
        <v>0.7106423150923349</v>
      </c>
      <c r="AA11" s="6">
        <v>52.331999999999994</v>
      </c>
      <c r="AB11" s="6">
        <v>0.6128621378427727</v>
      </c>
    </row>
    <row r="12" spans="1:28" ht="12.75">
      <c r="A12" t="s">
        <v>12</v>
      </c>
      <c r="B12" s="2">
        <v>0.8180000000000001</v>
      </c>
      <c r="C12" s="2">
        <v>0.06929646455627986</v>
      </c>
      <c r="D12" s="2">
        <v>0.794</v>
      </c>
      <c r="E12" s="2">
        <v>0.018384776310850254</v>
      </c>
      <c r="G12" s="2">
        <v>0.7130000000000001</v>
      </c>
      <c r="H12" s="2">
        <v>0.13576450198781714</v>
      </c>
      <c r="K12" t="s">
        <v>12</v>
      </c>
      <c r="L12" s="6">
        <v>0.348</v>
      </c>
      <c r="M12" s="6">
        <v>0.15414927829866737</v>
      </c>
      <c r="N12" s="6">
        <v>0.5073333333333333</v>
      </c>
      <c r="O12" s="6">
        <v>0.14854741106237193</v>
      </c>
      <c r="Q12" s="6">
        <v>0.473</v>
      </c>
      <c r="R12" s="6">
        <v>0.19940411229460644</v>
      </c>
      <c r="S12" s="6">
        <v>0.43566666666666665</v>
      </c>
      <c r="T12" s="6">
        <v>0.09438396756511855</v>
      </c>
      <c r="V12" s="6">
        <f aca="true" t="shared" si="0" ref="V12:V40">AVERAGE(L12,Q12)</f>
        <v>0.4105</v>
      </c>
      <c r="W12" s="6">
        <f aca="true" t="shared" si="1" ref="W12:W40">STDEV(L12,Q12)</f>
        <v>0.08838834764831845</v>
      </c>
      <c r="X12" s="6">
        <f aca="true" t="shared" si="2" ref="X12:X40">AVERAGE(N12,S12)</f>
        <v>0.4715</v>
      </c>
      <c r="Y12" s="6">
        <f aca="true" t="shared" si="3" ref="Y12:Y40">STDEV(N12,S12)</f>
        <v>0.0506759859850354</v>
      </c>
      <c r="AA12" s="6">
        <v>0.446</v>
      </c>
      <c r="AB12" s="6">
        <v>0.062425956140054306</v>
      </c>
    </row>
    <row r="13" spans="1:28" ht="12.75">
      <c r="A13" t="s">
        <v>8</v>
      </c>
      <c r="B13" s="2">
        <v>4.766</v>
      </c>
      <c r="C13" s="2">
        <v>0.5331585130146513</v>
      </c>
      <c r="D13" s="2">
        <v>4.7645</v>
      </c>
      <c r="E13" s="2">
        <v>0.3061772362537745</v>
      </c>
      <c r="G13" s="2">
        <v>3.9015</v>
      </c>
      <c r="H13" s="2">
        <v>0.23263813101038133</v>
      </c>
      <c r="K13" t="s">
        <v>8</v>
      </c>
      <c r="L13" s="6">
        <v>2.3685</v>
      </c>
      <c r="M13" s="6">
        <v>1.4064353877800428</v>
      </c>
      <c r="N13" s="6">
        <v>2.862</v>
      </c>
      <c r="O13" s="6">
        <v>1.1431592190066957</v>
      </c>
      <c r="Q13" s="6">
        <v>2.458</v>
      </c>
      <c r="R13" s="6">
        <v>1.448154687870049</v>
      </c>
      <c r="S13" s="6">
        <v>2.008</v>
      </c>
      <c r="T13" s="6">
        <v>1.0392324090404421</v>
      </c>
      <c r="V13" s="6">
        <f t="shared" si="0"/>
        <v>2.41325</v>
      </c>
      <c r="W13" s="6">
        <f t="shared" si="1"/>
        <v>0.06328605691618854</v>
      </c>
      <c r="X13" s="6">
        <f t="shared" si="2"/>
        <v>2.435</v>
      </c>
      <c r="Y13" s="6">
        <f t="shared" si="3"/>
        <v>0.6038691911333104</v>
      </c>
      <c r="AA13" s="6">
        <v>2.7883333333333336</v>
      </c>
      <c r="AB13" s="6">
        <v>0.25219899550420943</v>
      </c>
    </row>
    <row r="14" spans="1:28" ht="12.75">
      <c r="A14" t="s">
        <v>13</v>
      </c>
      <c r="B14" s="2">
        <v>0.20600000000000002</v>
      </c>
      <c r="C14" s="2">
        <v>0.049497474683058124</v>
      </c>
      <c r="D14" s="2">
        <v>0.173</v>
      </c>
      <c r="E14" s="2">
        <v>0.04242640687119289</v>
      </c>
      <c r="G14" s="2">
        <v>0.16799999999999998</v>
      </c>
      <c r="H14" s="2">
        <v>0.06363961030678932</v>
      </c>
      <c r="K14" t="s">
        <v>15</v>
      </c>
      <c r="L14" s="6">
        <v>7.400499999999999</v>
      </c>
      <c r="M14" s="6">
        <v>0.6356889962867162</v>
      </c>
      <c r="N14" s="6">
        <v>6.983666666666667</v>
      </c>
      <c r="O14" s="6">
        <v>0.16982736332322354</v>
      </c>
      <c r="Q14" s="6">
        <v>7.56</v>
      </c>
      <c r="R14" s="6">
        <v>0.3705239533417483</v>
      </c>
      <c r="S14" s="6">
        <v>7.1193333333333335</v>
      </c>
      <c r="T14" s="6">
        <v>0.11216654284290739</v>
      </c>
      <c r="V14" s="6">
        <f t="shared" si="0"/>
        <v>7.48025</v>
      </c>
      <c r="W14" s="6">
        <f t="shared" si="1"/>
        <v>0.1127835315992601</v>
      </c>
      <c r="X14" s="6">
        <f t="shared" si="2"/>
        <v>7.051500000000001</v>
      </c>
      <c r="Y14" s="6">
        <f t="shared" si="3"/>
        <v>0.09593081998092613</v>
      </c>
      <c r="AA14" s="6">
        <v>10.534333333333334</v>
      </c>
      <c r="AB14" s="6">
        <v>1.0087766518577486</v>
      </c>
    </row>
    <row r="15" spans="1:28" ht="12.75">
      <c r="A15" t="s">
        <v>15</v>
      </c>
      <c r="B15" s="2">
        <v>8.9975</v>
      </c>
      <c r="C15" s="2">
        <v>0.19304015126390686</v>
      </c>
      <c r="D15" s="2">
        <v>9.1145</v>
      </c>
      <c r="E15" s="2">
        <v>0.14778531726797542</v>
      </c>
      <c r="G15" s="2">
        <v>11.7455</v>
      </c>
      <c r="H15" s="2">
        <v>1.6680648968190677</v>
      </c>
      <c r="K15" t="s">
        <v>14</v>
      </c>
      <c r="L15" s="6">
        <v>0.1805</v>
      </c>
      <c r="M15" s="6">
        <v>0.024748737341529204</v>
      </c>
      <c r="N15" s="6">
        <v>0.17166666666666666</v>
      </c>
      <c r="O15" s="6">
        <v>0.05462905209989765</v>
      </c>
      <c r="Q15" s="6">
        <v>0.1845</v>
      </c>
      <c r="R15" s="6">
        <v>0.03323401871576765</v>
      </c>
      <c r="S15" s="6">
        <v>0.195</v>
      </c>
      <c r="T15" s="6">
        <v>0.03928103868280483</v>
      </c>
      <c r="V15" s="6">
        <f t="shared" si="0"/>
        <v>0.1825</v>
      </c>
      <c r="W15" s="6">
        <f t="shared" si="1"/>
        <v>0.0028284271247461927</v>
      </c>
      <c r="X15" s="6">
        <f t="shared" si="2"/>
        <v>0.18333333333333335</v>
      </c>
      <c r="Y15" s="6">
        <f t="shared" si="3"/>
        <v>0.01649915822768548</v>
      </c>
      <c r="AA15" s="6">
        <v>0.235</v>
      </c>
      <c r="AB15" s="6">
        <v>0.039127995093027404</v>
      </c>
    </row>
    <row r="16" spans="1:28" ht="12.75">
      <c r="A16" t="s">
        <v>14</v>
      </c>
      <c r="B16" s="2">
        <v>0.22899999999999998</v>
      </c>
      <c r="C16" s="2">
        <v>0.03535533905932759</v>
      </c>
      <c r="D16" s="2">
        <v>0.2485</v>
      </c>
      <c r="E16" s="2">
        <v>0.04313351365237941</v>
      </c>
      <c r="G16" s="2">
        <v>0.22899999999999998</v>
      </c>
      <c r="H16" s="2">
        <v>0.026870057685088815</v>
      </c>
      <c r="K16" t="s">
        <v>7</v>
      </c>
      <c r="L16" s="6">
        <v>18.097</v>
      </c>
      <c r="M16" s="6">
        <v>2.0194969670687404</v>
      </c>
      <c r="N16" s="6">
        <v>17.305666666666664</v>
      </c>
      <c r="O16" s="6">
        <v>1.2083994924417238</v>
      </c>
      <c r="Q16" s="6">
        <v>17.975</v>
      </c>
      <c r="R16" s="6">
        <v>1.5033090168025736</v>
      </c>
      <c r="S16" s="6">
        <v>18.242</v>
      </c>
      <c r="T16" s="6">
        <v>1.1467187972646513</v>
      </c>
      <c r="V16" s="6">
        <f t="shared" si="0"/>
        <v>18.036</v>
      </c>
      <c r="W16" s="6">
        <f t="shared" si="1"/>
        <v>0.08626702730475871</v>
      </c>
      <c r="X16" s="6">
        <f t="shared" si="2"/>
        <v>17.773833333333332</v>
      </c>
      <c r="Y16" s="6">
        <f t="shared" si="3"/>
        <v>0.6620876494510097</v>
      </c>
      <c r="AA16" s="6">
        <v>21.768333333333334</v>
      </c>
      <c r="AB16" s="6">
        <v>1.9191512012692478</v>
      </c>
    </row>
    <row r="17" spans="1:28" ht="12.75">
      <c r="A17" t="s">
        <v>7</v>
      </c>
      <c r="B17" s="2">
        <v>18.1515</v>
      </c>
      <c r="C17" s="2">
        <v>0.9765144648186445</v>
      </c>
      <c r="D17" s="2">
        <v>17.761</v>
      </c>
      <c r="E17" s="2">
        <v>0.5416437943889648</v>
      </c>
      <c r="G17" s="2">
        <v>18.2955</v>
      </c>
      <c r="H17" s="2">
        <v>1.5520993847044406</v>
      </c>
      <c r="K17" t="s">
        <v>11</v>
      </c>
      <c r="L17" s="6">
        <v>18.945999999999998</v>
      </c>
      <c r="M17" s="6">
        <v>1.8596908345206427</v>
      </c>
      <c r="N17" s="6">
        <v>20.147333333333336</v>
      </c>
      <c r="O17" s="6">
        <v>1.0086160485205364</v>
      </c>
      <c r="Q17" s="6">
        <v>19.5345</v>
      </c>
      <c r="R17" s="6">
        <v>0.2538513344456135</v>
      </c>
      <c r="S17" s="6">
        <v>19.913</v>
      </c>
      <c r="T17" s="6">
        <v>0.8573569851585748</v>
      </c>
      <c r="V17" s="6">
        <f t="shared" si="0"/>
        <v>19.24025</v>
      </c>
      <c r="W17" s="6">
        <f t="shared" si="1"/>
        <v>0.41613234072824246</v>
      </c>
      <c r="X17" s="6">
        <f t="shared" si="2"/>
        <v>20.030166666666666</v>
      </c>
      <c r="Y17" s="6">
        <f t="shared" si="3"/>
        <v>0.16569868905853566</v>
      </c>
      <c r="AA17" s="6">
        <v>11.771666666666667</v>
      </c>
      <c r="AB17" s="6">
        <v>2.4990662923046525</v>
      </c>
    </row>
    <row r="18" spans="1:28" ht="12.75">
      <c r="A18" t="s">
        <v>11</v>
      </c>
      <c r="B18" s="2">
        <v>15.71</v>
      </c>
      <c r="C18" s="2">
        <v>0.758018469431976</v>
      </c>
      <c r="D18" s="2">
        <v>16.488</v>
      </c>
      <c r="E18" s="2">
        <v>0.4921463197058422</v>
      </c>
      <c r="G18" s="2">
        <v>13.639000000000001</v>
      </c>
      <c r="H18" s="2">
        <v>3.846660889654814</v>
      </c>
      <c r="K18" t="s">
        <v>6</v>
      </c>
      <c r="L18" s="6">
        <v>0.13949999999999999</v>
      </c>
      <c r="M18" s="6">
        <v>0.04737615433949872</v>
      </c>
      <c r="N18" s="6">
        <v>0.16033333333333333</v>
      </c>
      <c r="O18" s="6">
        <v>0.038397048497681885</v>
      </c>
      <c r="Q18" s="6">
        <v>0.1345</v>
      </c>
      <c r="R18" s="6">
        <v>0.041719300090006295</v>
      </c>
      <c r="S18" s="6">
        <v>0.134</v>
      </c>
      <c r="T18" s="6">
        <v>0.024576411454888952</v>
      </c>
      <c r="V18" s="6">
        <f t="shared" si="0"/>
        <v>0.137</v>
      </c>
      <c r="W18" s="6">
        <f t="shared" si="1"/>
        <v>0.003535533905932721</v>
      </c>
      <c r="X18" s="6">
        <f t="shared" si="2"/>
        <v>0.14716666666666667</v>
      </c>
      <c r="Y18" s="6">
        <f t="shared" si="3"/>
        <v>0.018620478571245706</v>
      </c>
      <c r="AA18" s="6">
        <v>0.10533333333333333</v>
      </c>
      <c r="AB18" s="6">
        <v>0.03868246803570496</v>
      </c>
    </row>
    <row r="19" spans="1:28" ht="12.75">
      <c r="A19" t="s">
        <v>6</v>
      </c>
      <c r="B19" s="2">
        <v>0.21350000000000002</v>
      </c>
      <c r="C19" s="2">
        <v>0.020506096654409302</v>
      </c>
      <c r="D19" s="2">
        <v>0.198</v>
      </c>
      <c r="E19" s="2">
        <v>0.02121320343559624</v>
      </c>
      <c r="G19" s="2">
        <v>0.20600000000000002</v>
      </c>
      <c r="H19" s="2">
        <v>0.009899494936611655</v>
      </c>
      <c r="K19" t="s">
        <v>10</v>
      </c>
      <c r="L19" s="6">
        <v>0.009000000000000001</v>
      </c>
      <c r="M19" s="6">
        <v>0.0014142135623730952</v>
      </c>
      <c r="N19" s="6">
        <v>0.005666666666666667</v>
      </c>
      <c r="O19" s="6">
        <v>0.004725815626252607</v>
      </c>
      <c r="Q19" s="6">
        <v>0.0065</v>
      </c>
      <c r="R19" s="6">
        <v>0.006363961030678926</v>
      </c>
      <c r="S19" s="6">
        <v>0.0033333333333333335</v>
      </c>
      <c r="T19" s="6">
        <v>0.0023094010767585036</v>
      </c>
      <c r="V19" s="6">
        <f t="shared" si="0"/>
        <v>0.00775</v>
      </c>
      <c r="W19" s="6">
        <f t="shared" si="1"/>
        <v>0.0017677669529663697</v>
      </c>
      <c r="X19" s="6">
        <f t="shared" si="2"/>
        <v>0.0045000000000000005</v>
      </c>
      <c r="Y19" s="6">
        <f t="shared" si="3"/>
        <v>0.0016499158227686111</v>
      </c>
      <c r="AA19" s="6">
        <v>0.015</v>
      </c>
      <c r="AB19" s="6">
        <v>0.0034641016151377556</v>
      </c>
    </row>
    <row r="20" spans="1:8" ht="12.75">
      <c r="A20" t="s">
        <v>10</v>
      </c>
      <c r="B20" s="2">
        <v>0</v>
      </c>
      <c r="C20" s="2">
        <v>0</v>
      </c>
      <c r="D20" s="2">
        <v>0.001</v>
      </c>
      <c r="E20" s="2">
        <v>0.001414213562373095</v>
      </c>
      <c r="G20" s="2">
        <v>0.012</v>
      </c>
      <c r="H20" s="2">
        <v>0.01697056274847714</v>
      </c>
    </row>
    <row r="21" spans="11:28" ht="12.75">
      <c r="K21" t="s">
        <v>16</v>
      </c>
      <c r="L21" s="6">
        <v>99.83850000000001</v>
      </c>
      <c r="M21" s="6">
        <v>0.32597622612240645</v>
      </c>
      <c r="N21" s="6">
        <v>100.09133333333334</v>
      </c>
      <c r="O21" s="6">
        <v>0.1961665958651821</v>
      </c>
      <c r="Q21" s="6">
        <v>100.6225</v>
      </c>
      <c r="R21" s="6">
        <v>0.31466251762800884</v>
      </c>
      <c r="S21" s="6">
        <v>100.95366666666666</v>
      </c>
      <c r="T21" s="6">
        <v>0.29254116519445866</v>
      </c>
      <c r="V21" s="6">
        <f t="shared" si="0"/>
        <v>100.2305</v>
      </c>
      <c r="W21" s="6">
        <f t="shared" si="1"/>
        <v>0.5543717164525972</v>
      </c>
      <c r="X21" s="6">
        <f t="shared" si="2"/>
        <v>100.52250000000001</v>
      </c>
      <c r="Y21" s="6">
        <f t="shared" si="3"/>
        <v>0.6097617476404983</v>
      </c>
      <c r="AA21" s="6">
        <v>100.23299999999999</v>
      </c>
      <c r="AB21" s="6">
        <v>0.7436914682866168</v>
      </c>
    </row>
    <row r="22" spans="1:8" ht="12.75">
      <c r="A22" t="s">
        <v>16</v>
      </c>
      <c r="B22" s="2">
        <v>99.233</v>
      </c>
      <c r="C22" s="2">
        <v>0.5769991334449063</v>
      </c>
      <c r="D22" s="2">
        <v>99.78</v>
      </c>
      <c r="E22" s="2">
        <v>0.07071067811865074</v>
      </c>
      <c r="G22" s="2">
        <v>99.4965</v>
      </c>
      <c r="H22" s="2">
        <v>0.10111626970967678</v>
      </c>
    </row>
    <row r="23" spans="11:28" ht="12.75">
      <c r="K23" t="s">
        <v>20</v>
      </c>
      <c r="L23" s="6">
        <v>1.4303904410440604</v>
      </c>
      <c r="M23" s="6">
        <v>0.023092085960553944</v>
      </c>
      <c r="N23" s="6">
        <v>1.416569577584587</v>
      </c>
      <c r="O23" s="6">
        <v>0.025113633970667047</v>
      </c>
      <c r="Q23" s="6">
        <v>1.4218346616024684</v>
      </c>
      <c r="R23" s="6">
        <v>0.019859405718157197</v>
      </c>
      <c r="S23" s="6">
        <v>1.4293485181062033</v>
      </c>
      <c r="T23" s="6">
        <v>0.02388619935599678</v>
      </c>
      <c r="V23" s="6">
        <f t="shared" si="0"/>
        <v>1.4261125513232644</v>
      </c>
      <c r="W23" s="6">
        <f t="shared" si="1"/>
        <v>0.006049849661486174</v>
      </c>
      <c r="X23" s="6">
        <f t="shared" si="2"/>
        <v>1.4229590478453953</v>
      </c>
      <c r="Y23" s="6">
        <f t="shared" si="3"/>
        <v>0.009036075499214457</v>
      </c>
      <c r="AA23" s="6">
        <v>1.421702929129826</v>
      </c>
      <c r="AB23" s="6">
        <v>0.014252627318102238</v>
      </c>
    </row>
    <row r="24" spans="1:28" ht="12.75">
      <c r="A24" t="s">
        <v>20</v>
      </c>
      <c r="B24" s="2">
        <v>1.3852667997706765</v>
      </c>
      <c r="C24" s="2">
        <v>0.009654793209731519</v>
      </c>
      <c r="D24" s="2">
        <v>1.383257263202672</v>
      </c>
      <c r="E24" s="2">
        <v>0.0024168948122250786</v>
      </c>
      <c r="G24" s="2">
        <v>1.4028604617610239</v>
      </c>
      <c r="H24" s="2">
        <v>0.014329297510227209</v>
      </c>
      <c r="K24" t="s">
        <v>23</v>
      </c>
      <c r="L24" s="6">
        <v>0.007198983657814446</v>
      </c>
      <c r="M24" s="6">
        <v>0.0032389793586374083</v>
      </c>
      <c r="N24" s="6">
        <v>0.010477262328411818</v>
      </c>
      <c r="O24" s="6">
        <v>0.0030958597493578126</v>
      </c>
      <c r="Q24" s="6">
        <v>0.009718371896177814</v>
      </c>
      <c r="R24" s="6">
        <v>0.004164448567664733</v>
      </c>
      <c r="S24" s="6">
        <v>0.008904736919342083</v>
      </c>
      <c r="T24" s="6">
        <v>0.001973560868828493</v>
      </c>
      <c r="V24" s="6">
        <f t="shared" si="0"/>
        <v>0.00845867777699613</v>
      </c>
      <c r="W24" s="6">
        <f t="shared" si="1"/>
        <v>0.0017814765077883675</v>
      </c>
      <c r="X24" s="6">
        <f t="shared" si="2"/>
        <v>0.00969099962387695</v>
      </c>
      <c r="Y24" s="6">
        <f t="shared" si="3"/>
        <v>0.001111943380341359</v>
      </c>
      <c r="AA24" s="6">
        <v>0.00912194080609112</v>
      </c>
      <c r="AB24" s="6">
        <v>0.001371717574797606</v>
      </c>
    </row>
    <row r="25" spans="1:28" ht="12.75">
      <c r="A25" t="s">
        <v>23</v>
      </c>
      <c r="B25" s="2">
        <v>0.01700922330531464</v>
      </c>
      <c r="C25" s="2">
        <v>0.0015872151764057421</v>
      </c>
      <c r="D25" s="2">
        <v>0.016442211726631826</v>
      </c>
      <c r="E25" s="2">
        <v>0.0003504279796217181</v>
      </c>
      <c r="G25" s="2">
        <v>0.014870728169685127</v>
      </c>
      <c r="H25" s="2">
        <v>0.002829673192376179</v>
      </c>
      <c r="K25" t="s">
        <v>19</v>
      </c>
      <c r="L25" s="6">
        <v>0.07683395121469302</v>
      </c>
      <c r="M25" s="6">
        <v>0.04611304992077424</v>
      </c>
      <c r="N25" s="6">
        <v>0.0926637669939338</v>
      </c>
      <c r="O25" s="6">
        <v>0.037263090851597895</v>
      </c>
      <c r="Q25" s="6">
        <v>0.07920020653194193</v>
      </c>
      <c r="R25" s="6">
        <v>0.047159801114447425</v>
      </c>
      <c r="S25" s="6">
        <v>0.06439835643420928</v>
      </c>
      <c r="T25" s="6">
        <v>0.0337081910383402</v>
      </c>
      <c r="V25" s="6">
        <f t="shared" si="0"/>
        <v>0.07801707887331748</v>
      </c>
      <c r="W25" s="6">
        <f t="shared" si="1"/>
        <v>0.0016731951808454265</v>
      </c>
      <c r="X25" s="6">
        <f t="shared" si="2"/>
        <v>0.07853106171407154</v>
      </c>
      <c r="Y25" s="6">
        <f t="shared" si="3"/>
        <v>0.01998666347980312</v>
      </c>
      <c r="AA25" s="6">
        <v>0.08927881336736272</v>
      </c>
      <c r="AB25" s="6">
        <v>0.00813221548592605</v>
      </c>
    </row>
    <row r="26" spans="1:28" ht="12.75">
      <c r="A26" t="s">
        <v>19</v>
      </c>
      <c r="B26" s="2">
        <v>0.15533562871259532</v>
      </c>
      <c r="C26" s="2">
        <v>0.018709167962466525</v>
      </c>
      <c r="D26" s="2">
        <v>0.15464184078204463</v>
      </c>
      <c r="E26" s="2">
        <v>0.010221928535333892</v>
      </c>
      <c r="G26" s="2">
        <v>0.12753118140981784</v>
      </c>
      <c r="H26" s="2">
        <v>0.00762104306267853</v>
      </c>
      <c r="K26" t="s">
        <v>24</v>
      </c>
      <c r="L26" s="6">
        <v>0.0055149011703795655</v>
      </c>
      <c r="M26" s="6">
        <v>0.002852139428487703</v>
      </c>
      <c r="N26" s="6">
        <v>0.006976359896151241</v>
      </c>
      <c r="O26" s="6">
        <v>0.001668546717532985</v>
      </c>
      <c r="Q26" s="6">
        <v>0.00346937435765896</v>
      </c>
      <c r="R26" s="6">
        <v>0.0007360180385319568</v>
      </c>
      <c r="S26" s="6">
        <v>0.005870209769119192</v>
      </c>
      <c r="T26" s="6">
        <v>0.002139187393437089</v>
      </c>
      <c r="V26" s="6">
        <f t="shared" si="0"/>
        <v>0.004492137764019263</v>
      </c>
      <c r="W26" s="6">
        <f t="shared" si="1"/>
        <v>0.001446405880373645</v>
      </c>
      <c r="X26" s="6">
        <f t="shared" si="2"/>
        <v>0.0064232848326352164</v>
      </c>
      <c r="Y26" s="6">
        <f t="shared" si="3"/>
        <v>0.0007821662558347223</v>
      </c>
      <c r="AA26" s="6">
        <v>0.004958002092647735</v>
      </c>
      <c r="AB26" s="6">
        <v>0.001456233311540513</v>
      </c>
    </row>
    <row r="27" spans="1:28" ht="12.75">
      <c r="A27" t="s">
        <v>24</v>
      </c>
      <c r="B27" s="2">
        <v>0.004506553601823497</v>
      </c>
      <c r="C27" s="2">
        <v>0.0011205800338936309</v>
      </c>
      <c r="D27" s="2">
        <v>0.0037674532142600563</v>
      </c>
      <c r="E27" s="2">
        <v>0.0009306586013800021</v>
      </c>
      <c r="G27" s="2">
        <v>0.0036838446582695356</v>
      </c>
      <c r="H27" s="2">
        <v>0.001395020169900303</v>
      </c>
      <c r="K27" t="s">
        <v>26</v>
      </c>
      <c r="L27" s="6">
        <v>0.1699028252939993</v>
      </c>
      <c r="M27" s="6">
        <v>0.013284577963236824</v>
      </c>
      <c r="N27" s="6">
        <v>0.16026722139369168</v>
      </c>
      <c r="O27" s="6">
        <v>0.003321777567779539</v>
      </c>
      <c r="Q27" s="6">
        <v>0.172493519660719</v>
      </c>
      <c r="R27" s="6">
        <v>0.009768205638573267</v>
      </c>
      <c r="S27" s="6">
        <v>0.16171490761063897</v>
      </c>
      <c r="T27" s="6">
        <v>0.002243693335755617</v>
      </c>
      <c r="V27" s="6">
        <f t="shared" si="0"/>
        <v>0.17119817247735913</v>
      </c>
      <c r="W27" s="6">
        <f t="shared" si="1"/>
        <v>0.001831897554689279</v>
      </c>
      <c r="X27" s="6">
        <f t="shared" si="2"/>
        <v>0.16099106450216533</v>
      </c>
      <c r="Y27" s="6">
        <f t="shared" si="3"/>
        <v>0.0010236687410337332</v>
      </c>
      <c r="AA27" s="6">
        <v>0.23917387100343193</v>
      </c>
      <c r="AB27" s="6">
        <v>0.020054804098273843</v>
      </c>
    </row>
    <row r="28" spans="1:28" ht="12.75">
      <c r="A28" t="s">
        <v>26</v>
      </c>
      <c r="B28" s="2">
        <v>0.20796451672057067</v>
      </c>
      <c r="C28" s="2">
        <v>0.0026664082576633437</v>
      </c>
      <c r="D28" s="2">
        <v>0.2098991136370989</v>
      </c>
      <c r="E28" s="2">
        <v>0.0030166998660055818</v>
      </c>
      <c r="G28" s="2">
        <v>0.27242742913677453</v>
      </c>
      <c r="H28" s="2">
        <v>0.03865419389917495</v>
      </c>
      <c r="K28" t="s">
        <v>25</v>
      </c>
      <c r="L28" s="6">
        <v>0.004196241102347842</v>
      </c>
      <c r="M28" s="6">
        <v>0.0005431863766320377</v>
      </c>
      <c r="N28" s="6">
        <v>0.003987029672875144</v>
      </c>
      <c r="O28" s="6">
        <v>0.0012560986449597627</v>
      </c>
      <c r="Q28" s="6">
        <v>0.004265738415528417</v>
      </c>
      <c r="R28" s="6">
        <v>0.0008003811435527064</v>
      </c>
      <c r="S28" s="6">
        <v>0.00448666540350726</v>
      </c>
      <c r="T28" s="6">
        <v>0.0009046179080217292</v>
      </c>
      <c r="V28" s="6">
        <f t="shared" si="0"/>
        <v>0.0042309897589381295</v>
      </c>
      <c r="W28" s="6">
        <f t="shared" si="1"/>
        <v>4.914202142422994E-05</v>
      </c>
      <c r="X28" s="6">
        <f t="shared" si="2"/>
        <v>0.004236847538191202</v>
      </c>
      <c r="Y28" s="6">
        <f t="shared" si="3"/>
        <v>0.0003532958132530642</v>
      </c>
      <c r="AA28" s="6">
        <v>0.005404975125832233</v>
      </c>
      <c r="AB28" s="6">
        <v>0.0008809928148985751</v>
      </c>
    </row>
    <row r="29" spans="1:28" ht="12.75">
      <c r="A29" t="s">
        <v>25</v>
      </c>
      <c r="B29" s="2">
        <v>0.005357760153415249</v>
      </c>
      <c r="C29" s="2">
        <v>0.0007814440495162942</v>
      </c>
      <c r="D29" s="2">
        <v>0.00579523341777507</v>
      </c>
      <c r="E29" s="2">
        <v>0.0009953927114339182</v>
      </c>
      <c r="G29" s="2">
        <v>0.005379541355442221</v>
      </c>
      <c r="H29" s="2">
        <v>0.0006305186057779435</v>
      </c>
      <c r="K29" t="s">
        <v>18</v>
      </c>
      <c r="L29" s="6">
        <v>0.7405519032061383</v>
      </c>
      <c r="M29" s="6">
        <v>0.07694551801448135</v>
      </c>
      <c r="N29" s="6">
        <v>0.7078608539271268</v>
      </c>
      <c r="O29" s="6">
        <v>0.046553548991854474</v>
      </c>
      <c r="Q29" s="6">
        <v>0.7307228477032266</v>
      </c>
      <c r="R29" s="6">
        <v>0.0555559014890996</v>
      </c>
      <c r="S29" s="6">
        <v>0.7384970424941208</v>
      </c>
      <c r="T29" s="6">
        <v>0.04253376433411083</v>
      </c>
      <c r="V29" s="6">
        <f t="shared" si="0"/>
        <v>0.7356373754546824</v>
      </c>
      <c r="W29" s="6">
        <f t="shared" si="1"/>
        <v>0.006950191798767806</v>
      </c>
      <c r="X29" s="6">
        <f t="shared" si="2"/>
        <v>0.7231789482106239</v>
      </c>
      <c r="Y29" s="6">
        <f t="shared" si="3"/>
        <v>0.021663056685431246</v>
      </c>
      <c r="AA29" s="6">
        <v>0.8810895897896267</v>
      </c>
      <c r="AB29" s="6">
        <v>0.06774203898690287</v>
      </c>
    </row>
    <row r="30" spans="1:28" ht="12.75">
      <c r="A30" t="s">
        <v>18</v>
      </c>
      <c r="B30" s="2">
        <v>0.7477764865306747</v>
      </c>
      <c r="C30" s="2">
        <v>0.033779980702353586</v>
      </c>
      <c r="D30" s="2">
        <v>0.7291082414976475</v>
      </c>
      <c r="E30" s="2">
        <v>0.020892354461283978</v>
      </c>
      <c r="G30" s="2">
        <v>0.7564457363734844</v>
      </c>
      <c r="H30" s="2">
        <v>0.06407463660955524</v>
      </c>
      <c r="K30" t="s">
        <v>22</v>
      </c>
      <c r="L30" s="6">
        <v>0.5576578956883349</v>
      </c>
      <c r="M30" s="6">
        <v>0.059029245087168475</v>
      </c>
      <c r="N30" s="6">
        <v>0.5924636684464666</v>
      </c>
      <c r="O30" s="6">
        <v>0.03188437660018328</v>
      </c>
      <c r="Q30" s="6">
        <v>0.57094632850349</v>
      </c>
      <c r="R30" s="6">
        <v>0.011774564531074234</v>
      </c>
      <c r="S30" s="6">
        <v>0.5796025804493996</v>
      </c>
      <c r="T30" s="6">
        <v>0.028202103545678422</v>
      </c>
      <c r="V30" s="6">
        <f t="shared" si="0"/>
        <v>0.5643021120959124</v>
      </c>
      <c r="W30" s="6">
        <f t="shared" si="1"/>
        <v>0.009396340954938034</v>
      </c>
      <c r="X30" s="6">
        <f t="shared" si="2"/>
        <v>0.5860331244479331</v>
      </c>
      <c r="Y30" s="6">
        <f t="shared" si="3"/>
        <v>0.009094162536162973</v>
      </c>
      <c r="AA30" s="6">
        <v>0.34318905875482403</v>
      </c>
      <c r="AB30" s="6">
        <v>0.07611900237587335</v>
      </c>
    </row>
    <row r="31" spans="1:28" ht="12.75">
      <c r="A31" t="s">
        <v>22</v>
      </c>
      <c r="B31" s="2">
        <v>0.4653459229018795</v>
      </c>
      <c r="C31" s="2">
        <v>0.026465826248340908</v>
      </c>
      <c r="D31" s="2">
        <v>0.4864809246230624</v>
      </c>
      <c r="E31" s="2">
        <v>0.01541671084892712</v>
      </c>
      <c r="G31" s="2">
        <v>0.4052990024009423</v>
      </c>
      <c r="H31" s="2">
        <v>0.11435891392140955</v>
      </c>
      <c r="K31" t="s">
        <v>17</v>
      </c>
      <c r="L31" s="6">
        <v>0.007437362438080467</v>
      </c>
      <c r="M31" s="6">
        <v>0.002579970527331361</v>
      </c>
      <c r="N31" s="6">
        <v>0.008536240788796662</v>
      </c>
      <c r="O31" s="6">
        <v>0.0020713020174737266</v>
      </c>
      <c r="Q31" s="6">
        <v>0.007121910163181885</v>
      </c>
      <c r="R31" s="6">
        <v>0.0022607362943920057</v>
      </c>
      <c r="S31" s="6">
        <v>0.007061695804941867</v>
      </c>
      <c r="T31" s="6">
        <v>0.001336206708868177</v>
      </c>
      <c r="V31" s="6">
        <f t="shared" si="0"/>
        <v>0.007279636300631176</v>
      </c>
      <c r="W31" s="6">
        <f t="shared" si="1"/>
        <v>0.00022305844272151035</v>
      </c>
      <c r="X31" s="6">
        <f t="shared" si="2"/>
        <v>0.007798968296869265</v>
      </c>
      <c r="Y31" s="6">
        <f t="shared" si="3"/>
        <v>0.0010426607572483336</v>
      </c>
      <c r="AA31" s="6">
        <v>0.005561373483638172</v>
      </c>
      <c r="AB31" s="6">
        <v>0.002085988002510886</v>
      </c>
    </row>
    <row r="32" spans="1:28" ht="12.75">
      <c r="A32" t="s">
        <v>17</v>
      </c>
      <c r="B32" s="2">
        <v>0.011437108303050217</v>
      </c>
      <c r="C32" s="2">
        <v>0.001000163201839298</v>
      </c>
      <c r="D32" s="2">
        <v>0.0105726329668799</v>
      </c>
      <c r="E32" s="2">
        <v>0.0011520894314962983</v>
      </c>
      <c r="G32" s="2">
        <v>0.011077526514079637</v>
      </c>
      <c r="H32" s="2">
        <v>0.0005337848542084334</v>
      </c>
      <c r="K32" t="s">
        <v>21</v>
      </c>
      <c r="L32" s="6">
        <v>0.00031549518415218184</v>
      </c>
      <c r="M32" s="6">
        <v>5.198399250545077E-05</v>
      </c>
      <c r="N32" s="6">
        <v>0.00019801896795968932</v>
      </c>
      <c r="O32" s="6">
        <v>0.00016438653827051787</v>
      </c>
      <c r="Q32" s="6">
        <v>0.00022704116560722385</v>
      </c>
      <c r="R32" s="6">
        <v>0.0002231879560845152</v>
      </c>
      <c r="S32" s="6">
        <v>0.0001152870085175321</v>
      </c>
      <c r="T32" s="6">
        <v>7.936167507789776E-05</v>
      </c>
      <c r="V32" s="6">
        <f t="shared" si="0"/>
        <v>0.00027126817487970286</v>
      </c>
      <c r="W32" s="6">
        <f t="shared" si="1"/>
        <v>6.254643633634043E-05</v>
      </c>
      <c r="X32" s="6">
        <f t="shared" si="2"/>
        <v>0.0001566529882386107</v>
      </c>
      <c r="Y32" s="6">
        <f t="shared" si="3"/>
        <v>5.850032954239979E-05</v>
      </c>
      <c r="AA32" s="6">
        <v>0.0005194464467192375</v>
      </c>
      <c r="AB32" s="6">
        <v>0.0001176860577951482</v>
      </c>
    </row>
    <row r="33" spans="1:8" ht="12.75">
      <c r="A33" t="s">
        <v>21</v>
      </c>
      <c r="B33" s="2">
        <v>0</v>
      </c>
      <c r="C33" s="2">
        <v>0</v>
      </c>
      <c r="D33" s="2">
        <v>3.5084931927705603E-05</v>
      </c>
      <c r="E33" s="2">
        <v>4.9617586567098085E-05</v>
      </c>
      <c r="G33" s="2">
        <v>0.0004245482204806859</v>
      </c>
      <c r="H33" s="2">
        <v>0.000600401851285149</v>
      </c>
    </row>
    <row r="34" spans="11:28" ht="12.75">
      <c r="K34" t="s">
        <v>27</v>
      </c>
      <c r="L34" s="6">
        <v>3</v>
      </c>
      <c r="M34" s="6">
        <v>6.280369834735101E-16</v>
      </c>
      <c r="N34" s="6">
        <v>3</v>
      </c>
      <c r="O34" s="6">
        <v>4.440892098500626E-16</v>
      </c>
      <c r="Q34" s="6">
        <v>3</v>
      </c>
      <c r="R34" s="6">
        <v>0</v>
      </c>
      <c r="S34" s="6">
        <v>3</v>
      </c>
      <c r="T34" s="6">
        <v>4.440892098500626E-16</v>
      </c>
      <c r="V34" s="6">
        <f t="shared" si="0"/>
        <v>3</v>
      </c>
      <c r="W34" s="6">
        <f t="shared" si="1"/>
        <v>0</v>
      </c>
      <c r="X34" s="6">
        <f t="shared" si="2"/>
        <v>3</v>
      </c>
      <c r="Y34" s="6">
        <f t="shared" si="3"/>
        <v>0</v>
      </c>
      <c r="AA34" s="6">
        <v>3</v>
      </c>
      <c r="AB34" s="6">
        <v>3.1401849173675503E-16</v>
      </c>
    </row>
    <row r="35" spans="1:8" ht="12.75">
      <c r="A35" t="s">
        <v>27</v>
      </c>
      <c r="B35" s="2">
        <v>3</v>
      </c>
      <c r="C35" s="2">
        <v>9.930136612989092E-16</v>
      </c>
      <c r="D35" s="2">
        <v>3</v>
      </c>
      <c r="E35" s="2">
        <v>4.440892098500626E-16</v>
      </c>
      <c r="G35" s="2">
        <v>3</v>
      </c>
      <c r="H35" s="2">
        <v>4.440892098500626E-16</v>
      </c>
    </row>
    <row r="36" spans="11:28" ht="12.75">
      <c r="K36" t="s">
        <v>28</v>
      </c>
      <c r="L36" s="6">
        <v>81.31924905560406</v>
      </c>
      <c r="M36" s="6">
        <v>0.3922305449643379</v>
      </c>
      <c r="N36" s="6">
        <v>81.51325467293032</v>
      </c>
      <c r="O36" s="6">
        <v>0.6746003259914167</v>
      </c>
      <c r="Q36" s="6">
        <v>80.85028471708155</v>
      </c>
      <c r="R36" s="6">
        <v>2.0522678395050455</v>
      </c>
      <c r="S36" s="6">
        <v>82.00856820751777</v>
      </c>
      <c r="T36" s="6">
        <v>0.904907918848113</v>
      </c>
      <c r="V36" s="6">
        <f t="shared" si="0"/>
        <v>81.0847668863428</v>
      </c>
      <c r="W36" s="6">
        <f t="shared" si="1"/>
        <v>0.3316078639016438</v>
      </c>
      <c r="X36" s="6">
        <f t="shared" si="2"/>
        <v>81.76091144022405</v>
      </c>
      <c r="Y36" s="6">
        <f t="shared" si="3"/>
        <v>0.35023955911669163</v>
      </c>
      <c r="AA36" s="6">
        <v>78.64962597398414</v>
      </c>
      <c r="AB36" s="6">
        <v>0.7336424314799554</v>
      </c>
    </row>
    <row r="37" spans="1:28" ht="12.75">
      <c r="A37" t="s">
        <v>28</v>
      </c>
      <c r="B37" s="2">
        <v>78.22998480138573</v>
      </c>
      <c r="C37" s="2">
        <v>0.5511928587722444</v>
      </c>
      <c r="D37" s="2">
        <v>77.64354486664601</v>
      </c>
      <c r="E37" s="2">
        <v>0.24797645351244763</v>
      </c>
      <c r="G37" s="2">
        <v>73.57762013837919</v>
      </c>
      <c r="H37" s="2">
        <v>1.1187765859408116</v>
      </c>
      <c r="K37" t="s">
        <v>29</v>
      </c>
      <c r="L37" s="6">
        <v>38.035995908525436</v>
      </c>
      <c r="M37" s="6">
        <v>4.829111764808515</v>
      </c>
      <c r="N37" s="6">
        <v>40.584990692584945</v>
      </c>
      <c r="O37" s="6">
        <v>2.661436023505523</v>
      </c>
      <c r="Q37" s="6">
        <v>38.74974021104633</v>
      </c>
      <c r="R37" s="6">
        <v>1.6927958240265364</v>
      </c>
      <c r="S37" s="6">
        <v>39.18200894443495</v>
      </c>
      <c r="T37" s="6">
        <v>2.292126201475041</v>
      </c>
      <c r="V37" s="6">
        <f t="shared" si="0"/>
        <v>38.39286805978588</v>
      </c>
      <c r="W37" s="6">
        <f t="shared" si="1"/>
        <v>0.5046934363457034</v>
      </c>
      <c r="X37" s="6">
        <f t="shared" si="2"/>
        <v>39.88349981850995</v>
      </c>
      <c r="Y37" s="6">
        <f t="shared" si="3"/>
        <v>0.9920579079978606</v>
      </c>
      <c r="AA37" s="6">
        <v>23.47365795774869</v>
      </c>
      <c r="AB37" s="6">
        <v>5.331816596231781</v>
      </c>
    </row>
    <row r="38" spans="1:28" ht="12.75">
      <c r="A38" t="s">
        <v>29</v>
      </c>
      <c r="B38" s="2">
        <v>32.75312233228215</v>
      </c>
      <c r="C38" s="2">
        <v>2.0923964337099363</v>
      </c>
      <c r="D38" s="2">
        <v>34.13114566068151</v>
      </c>
      <c r="E38" s="2">
        <v>1.2848400952580419</v>
      </c>
      <c r="G38" s="2">
        <v>28.228732888731486</v>
      </c>
      <c r="H38" s="2">
        <v>7.7449480073151875</v>
      </c>
      <c r="K38" t="s">
        <v>30</v>
      </c>
      <c r="L38" s="6">
        <v>50.398133437666914</v>
      </c>
      <c r="M38" s="6">
        <v>4.1700391741277265</v>
      </c>
      <c r="N38" s="6">
        <v>48.44294798774984</v>
      </c>
      <c r="O38" s="6">
        <v>2.5763554876927754</v>
      </c>
      <c r="Q38" s="6">
        <v>49.53837978146365</v>
      </c>
      <c r="R38" s="6">
        <v>2.6256496266668083</v>
      </c>
      <c r="S38" s="6">
        <v>49.8889422451819</v>
      </c>
      <c r="T38" s="6">
        <v>2.3923995214764253</v>
      </c>
      <c r="V38" s="6">
        <f t="shared" si="0"/>
        <v>49.96825660956528</v>
      </c>
      <c r="W38" s="6">
        <f t="shared" si="1"/>
        <v>0.6079376404509916</v>
      </c>
      <c r="X38" s="6">
        <f t="shared" si="2"/>
        <v>49.16594511646587</v>
      </c>
      <c r="Y38" s="6">
        <f t="shared" si="3"/>
        <v>1.0224723449868702</v>
      </c>
      <c r="AA38" s="6">
        <v>60.189345737237424</v>
      </c>
      <c r="AB38" s="6">
        <v>4.247579579082994</v>
      </c>
    </row>
    <row r="39" spans="1:28" ht="12.75">
      <c r="A39" t="s">
        <v>30</v>
      </c>
      <c r="B39" s="2">
        <v>52.61298874872203</v>
      </c>
      <c r="C39" s="2">
        <v>2.0075413995274483</v>
      </c>
      <c r="D39" s="2">
        <v>51.14450652254523</v>
      </c>
      <c r="E39" s="2">
        <v>1.1609346447859858</v>
      </c>
      <c r="G39" s="2">
        <v>52.76426595118106</v>
      </c>
      <c r="H39" s="2">
        <v>4.895588292863307</v>
      </c>
      <c r="K39" t="s">
        <v>31</v>
      </c>
      <c r="L39" s="6">
        <v>11.565870653807647</v>
      </c>
      <c r="M39" s="6">
        <v>0.659072590680698</v>
      </c>
      <c r="N39" s="6">
        <v>10.97206131966523</v>
      </c>
      <c r="O39" s="6">
        <v>0.10208648189802336</v>
      </c>
      <c r="Q39" s="6">
        <v>11.711880007490025</v>
      </c>
      <c r="R39" s="6">
        <v>0.9328538026398329</v>
      </c>
      <c r="S39" s="6">
        <v>10.92904881038316</v>
      </c>
      <c r="T39" s="6">
        <v>0.20740880628520258</v>
      </c>
      <c r="V39" s="6">
        <f t="shared" si="0"/>
        <v>11.638875330648837</v>
      </c>
      <c r="W39" s="6">
        <f t="shared" si="1"/>
        <v>0.10324420410547502</v>
      </c>
      <c r="X39" s="6">
        <f t="shared" si="2"/>
        <v>10.950555065024194</v>
      </c>
      <c r="Y39" s="6">
        <f t="shared" si="3"/>
        <v>0.030414436989200946</v>
      </c>
      <c r="AA39" s="6">
        <v>16.336996305013884</v>
      </c>
      <c r="AB39" s="6">
        <v>1.2451040298245273</v>
      </c>
    </row>
    <row r="40" spans="1:28" ht="12.75">
      <c r="A40" t="s">
        <v>31</v>
      </c>
      <c r="B40" s="2">
        <v>14.633888918995815</v>
      </c>
      <c r="C40" s="2">
        <v>0.0848550341821704</v>
      </c>
      <c r="D40" s="2">
        <v>14.724347816773264</v>
      </c>
      <c r="E40" s="2">
        <v>0.12390545047170023</v>
      </c>
      <c r="G40" s="2">
        <v>19.007001160087462</v>
      </c>
      <c r="H40" s="2">
        <v>2.8493597144518548</v>
      </c>
      <c r="K40" t="s">
        <v>27</v>
      </c>
      <c r="L40" s="6">
        <v>100</v>
      </c>
      <c r="M40" s="6">
        <v>0</v>
      </c>
      <c r="N40" s="6">
        <v>100</v>
      </c>
      <c r="O40" s="6">
        <v>1.4210854715202004E-14</v>
      </c>
      <c r="Q40" s="6">
        <v>100</v>
      </c>
      <c r="R40" s="6">
        <v>0</v>
      </c>
      <c r="S40" s="6">
        <v>100</v>
      </c>
      <c r="T40" s="6">
        <v>0</v>
      </c>
      <c r="V40" s="6">
        <f t="shared" si="0"/>
        <v>100</v>
      </c>
      <c r="W40" s="6">
        <f t="shared" si="1"/>
        <v>0</v>
      </c>
      <c r="X40" s="6">
        <f t="shared" si="2"/>
        <v>100</v>
      </c>
      <c r="Y40" s="6">
        <f t="shared" si="3"/>
        <v>0</v>
      </c>
      <c r="AA40" s="6">
        <v>100</v>
      </c>
      <c r="AB40" s="6">
        <v>1.0048591735576161E-14</v>
      </c>
    </row>
    <row r="41" spans="1:8" ht="12.75">
      <c r="A41" t="s">
        <v>27</v>
      </c>
      <c r="B41" s="2">
        <v>100</v>
      </c>
      <c r="C41" s="2">
        <v>1.4210854715202004E-14</v>
      </c>
      <c r="D41" s="2">
        <v>100</v>
      </c>
      <c r="E41" s="2">
        <v>1.4210854715202004E-14</v>
      </c>
      <c r="G41" s="2">
        <v>100</v>
      </c>
      <c r="H41" s="2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3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4.28125" style="9" customWidth="1"/>
    <col min="2" max="5" width="7.28125" style="5" customWidth="1"/>
    <col min="6" max="6" width="2.57421875" style="5" customWidth="1"/>
    <col min="7" max="9" width="7.28125" style="5" customWidth="1"/>
    <col min="10" max="10" width="2.57421875" style="5" customWidth="1"/>
    <col min="11" max="14" width="7.28125" style="5" customWidth="1"/>
    <col min="15" max="15" width="2.57421875" style="5" customWidth="1"/>
    <col min="16" max="19" width="7.28125" style="5" customWidth="1"/>
    <col min="20" max="20" width="2.57421875" style="5" customWidth="1"/>
    <col min="21" max="24" width="7.28125" style="5" customWidth="1"/>
    <col min="25" max="25" width="3.57421875" style="5" customWidth="1"/>
    <col min="26" max="29" width="7.28125" style="5" customWidth="1"/>
    <col min="30" max="30" width="3.57421875" style="5" customWidth="1"/>
    <col min="31" max="32" width="7.28125" style="5" customWidth="1"/>
    <col min="33" max="33" width="3.57421875" style="5" customWidth="1"/>
    <col min="34" max="34" width="7.28125" style="5" customWidth="1"/>
    <col min="35" max="35" width="3.57421875" style="5" customWidth="1"/>
    <col min="36" max="37" width="7.28125" style="5" customWidth="1"/>
    <col min="38" max="38" width="3.57421875" style="5" customWidth="1"/>
    <col min="39" max="40" width="7.28125" style="5" customWidth="1"/>
    <col min="41" max="41" width="3.57421875" style="5" customWidth="1"/>
    <col min="42" max="45" width="7.28125" style="5" customWidth="1"/>
    <col min="46" max="46" width="3.57421875" style="5" customWidth="1"/>
    <col min="47" max="49" width="7.28125" style="5" customWidth="1"/>
    <col min="50" max="51" width="7.28125" style="8" customWidth="1"/>
    <col min="52" max="16384" width="7.28125" style="5" customWidth="1"/>
  </cols>
  <sheetData>
    <row r="1" ht="15">
      <c r="A1" s="18" t="s">
        <v>85</v>
      </c>
    </row>
    <row r="3" ht="12.75">
      <c r="A3" s="5" t="s">
        <v>80</v>
      </c>
    </row>
    <row r="4" spans="1:50" ht="12.75">
      <c r="A4" s="7" t="str">
        <f>'[1]1096R15'!$A6</f>
        <v>1096-R15</v>
      </c>
      <c r="AX4" s="8" t="s">
        <v>34</v>
      </c>
    </row>
    <row r="5" ht="12.75">
      <c r="A5" s="7"/>
    </row>
    <row r="6" spans="1:50" ht="12.75">
      <c r="A6" s="7"/>
      <c r="B6" s="5" t="s">
        <v>37</v>
      </c>
      <c r="G6" s="5" t="s">
        <v>37</v>
      </c>
      <c r="K6" s="5" t="s">
        <v>37</v>
      </c>
      <c r="P6" s="5" t="s">
        <v>37</v>
      </c>
      <c r="U6" s="5" t="s">
        <v>37</v>
      </c>
      <c r="Z6" s="5" t="s">
        <v>37</v>
      </c>
      <c r="AE6" s="5" t="s">
        <v>37</v>
      </c>
      <c r="AH6" s="5" t="s">
        <v>37</v>
      </c>
      <c r="AJ6" s="5" t="s">
        <v>37</v>
      </c>
      <c r="AM6" s="5" t="s">
        <v>37</v>
      </c>
      <c r="AP6" s="5" t="s">
        <v>37</v>
      </c>
      <c r="AU6" s="5" t="s">
        <v>37</v>
      </c>
      <c r="AX6" s="5" t="s">
        <v>37</v>
      </c>
    </row>
    <row r="7" spans="1:39" ht="12.75">
      <c r="A7" s="7"/>
      <c r="AH7" s="5" t="s">
        <v>56</v>
      </c>
      <c r="AJ7" s="5" t="s">
        <v>56</v>
      </c>
      <c r="AM7" s="5" t="s">
        <v>56</v>
      </c>
    </row>
    <row r="8" spans="1:53" ht="12.75">
      <c r="A8" s="7" t="s">
        <v>55</v>
      </c>
      <c r="B8" s="5" t="s">
        <v>4</v>
      </c>
      <c r="C8" s="5" t="s">
        <v>54</v>
      </c>
      <c r="D8" s="5" t="s">
        <v>4</v>
      </c>
      <c r="E8" s="5" t="s">
        <v>54</v>
      </c>
      <c r="G8" s="5" t="s">
        <v>32</v>
      </c>
      <c r="H8" s="5" t="s">
        <v>2</v>
      </c>
      <c r="I8" s="5" t="s">
        <v>54</v>
      </c>
      <c r="K8" s="5" t="s">
        <v>4</v>
      </c>
      <c r="L8" s="5" t="s">
        <v>54</v>
      </c>
      <c r="M8" s="5" t="s">
        <v>2</v>
      </c>
      <c r="N8" s="5" t="s">
        <v>54</v>
      </c>
      <c r="P8" s="5" t="s">
        <v>4</v>
      </c>
      <c r="Q8" s="5" t="s">
        <v>54</v>
      </c>
      <c r="R8" s="5" t="s">
        <v>1</v>
      </c>
      <c r="S8" s="5" t="s">
        <v>54</v>
      </c>
      <c r="U8" s="5" t="s">
        <v>4</v>
      </c>
      <c r="V8" s="5" t="s">
        <v>54</v>
      </c>
      <c r="W8" s="5" t="s">
        <v>4</v>
      </c>
      <c r="X8" s="5" t="s">
        <v>54</v>
      </c>
      <c r="Z8" s="5" t="s">
        <v>4</v>
      </c>
      <c r="AA8" s="5" t="s">
        <v>54</v>
      </c>
      <c r="AB8" s="5" t="s">
        <v>32</v>
      </c>
      <c r="AC8" s="5" t="s">
        <v>32</v>
      </c>
      <c r="AE8" s="5" t="s">
        <v>4</v>
      </c>
      <c r="AF8" s="5" t="s">
        <v>54</v>
      </c>
      <c r="AH8" s="5" t="s">
        <v>32</v>
      </c>
      <c r="AJ8" s="5" t="s">
        <v>4</v>
      </c>
      <c r="AK8" s="5" t="s">
        <v>54</v>
      </c>
      <c r="AM8" s="5" t="s">
        <v>2</v>
      </c>
      <c r="AN8" s="5" t="s">
        <v>54</v>
      </c>
      <c r="AP8" s="5" t="s">
        <v>4</v>
      </c>
      <c r="AQ8" s="5" t="s">
        <v>54</v>
      </c>
      <c r="AR8" s="5" t="s">
        <v>4</v>
      </c>
      <c r="AS8" s="5" t="s">
        <v>54</v>
      </c>
      <c r="AU8" s="5" t="s">
        <v>2</v>
      </c>
      <c r="AV8" s="5" t="s">
        <v>54</v>
      </c>
      <c r="AX8" s="5" t="s">
        <v>57</v>
      </c>
      <c r="AY8" s="5" t="s">
        <v>54</v>
      </c>
      <c r="AZ8" s="5" t="s">
        <v>5</v>
      </c>
      <c r="BA8" s="5" t="s">
        <v>54</v>
      </c>
    </row>
    <row r="9" spans="1:52" ht="12.75">
      <c r="A9" s="7"/>
      <c r="B9" s="5" t="s">
        <v>36</v>
      </c>
      <c r="D9" s="5" t="s">
        <v>35</v>
      </c>
      <c r="G9" s="5" t="s">
        <v>36</v>
      </c>
      <c r="H9" s="5" t="s">
        <v>35</v>
      </c>
      <c r="K9" s="5" t="s">
        <v>36</v>
      </c>
      <c r="M9" s="5" t="s">
        <v>35</v>
      </c>
      <c r="P9" s="5" t="s">
        <v>36</v>
      </c>
      <c r="R9" s="5" t="s">
        <v>35</v>
      </c>
      <c r="U9" s="5" t="s">
        <v>36</v>
      </c>
      <c r="W9" s="5" t="s">
        <v>35</v>
      </c>
      <c r="Z9" s="5" t="s">
        <v>36</v>
      </c>
      <c r="AB9" s="5" t="s">
        <v>35</v>
      </c>
      <c r="AC9" s="5" t="s">
        <v>35</v>
      </c>
      <c r="AE9" s="5" t="s">
        <v>35</v>
      </c>
      <c r="AH9" s="5" t="s">
        <v>35</v>
      </c>
      <c r="AJ9" s="5" t="s">
        <v>35</v>
      </c>
      <c r="AM9" s="5" t="s">
        <v>35</v>
      </c>
      <c r="AP9" s="5" t="s">
        <v>36</v>
      </c>
      <c r="AR9" s="5" t="s">
        <v>35</v>
      </c>
      <c r="AU9" s="5" t="s">
        <v>35</v>
      </c>
      <c r="AX9" s="8" t="s">
        <v>35</v>
      </c>
      <c r="AZ9" s="5" t="s">
        <v>36</v>
      </c>
    </row>
    <row r="10" spans="1:51" ht="12.75">
      <c r="A10" s="7"/>
      <c r="AX10" s="5"/>
      <c r="AY10" s="5"/>
    </row>
    <row r="11" spans="1:53" ht="12.75">
      <c r="A11" s="7" t="str">
        <f>'[1]1096R15'!$A16</f>
        <v>SiO2</v>
      </c>
      <c r="B11" s="5">
        <f>AVERAGE('[1]1096R15'!$B16,'[1]1096R15'!$E16)</f>
        <v>51.3</v>
      </c>
      <c r="C11" s="5">
        <f>STDEV('[1]1096R15'!$B16,'[1]1096R15'!$E16)</f>
        <v>0.4963889603936325</v>
      </c>
      <c r="D11" s="5">
        <f>AVERAGE('[1]1096R15'!$C16:$D16)</f>
        <v>52.225</v>
      </c>
      <c r="E11" s="5">
        <f>STDEV('[1]1096R15'!$C16:$D16)</f>
        <v>1.5174511524265022</v>
      </c>
      <c r="G11" s="5">
        <f>'[1]1096R15'!$F16</f>
        <v>53.373</v>
      </c>
      <c r="H11" s="5">
        <f>AVERAGE('[1]1096R15'!$G16:$I16)</f>
        <v>51.41133333333334</v>
      </c>
      <c r="I11" s="5">
        <f>STDEV('[1]1096R15'!$G16:$I16)</f>
        <v>0.4876395526748121</v>
      </c>
      <c r="K11" s="5">
        <f>AVERAGE('[1]1096R15'!$N16,'[1]1096R15'!$S16)</f>
        <v>51.4345</v>
      </c>
      <c r="L11" s="5">
        <f>STDEV('[1]1096R15'!$N16,'[1]1096R15'!$S16)</f>
        <v>0.0756604255869601</v>
      </c>
      <c r="M11" s="5">
        <f>AVERAGE('[1]1096R15'!$O16:$R16)</f>
        <v>51.161</v>
      </c>
      <c r="N11" s="5">
        <f>STDEV('[1]1096R15'!$O16:$R16)</f>
        <v>0.409690940426041</v>
      </c>
      <c r="P11" s="5">
        <f>AVERAGE('[1]1096R15'!$T16,'[1]1096R15'!$AA16)</f>
        <v>51.373999999999995</v>
      </c>
      <c r="Q11" s="5">
        <f>STDEV('[1]1096R15'!$T16,'[1]1096R15'!$AA16)</f>
        <v>0.17111984104714262</v>
      </c>
      <c r="R11" s="5">
        <f>AVERAGE('[1]1096R15'!$U16:$Z16)</f>
        <v>50.96383333333333</v>
      </c>
      <c r="S11" s="5">
        <f>STDEV('[1]1096R15'!$U16:$Z16)</f>
        <v>0.5726745730921384</v>
      </c>
      <c r="U11" s="5">
        <f>AVERAGE('[1]1096R15'!$AB16,'[1]1096R15'!$AF16)</f>
        <v>51.2155</v>
      </c>
      <c r="V11" s="5">
        <f>STDEV('[1]1096R15'!$AB16,'[1]1096R15'!$AF16)</f>
        <v>0.37688791437287866</v>
      </c>
      <c r="W11" s="5">
        <f>AVERAGE('[1]1096R15'!$AC16:$AD16)</f>
        <v>52.4125</v>
      </c>
      <c r="X11" s="5">
        <f>STDEV('[1]1096R15'!$AC16:$AD16)</f>
        <v>2.0244467145371017</v>
      </c>
      <c r="Z11" s="5">
        <f>AVERAGE('[1]1096R15'!$AF16,'[1]1096R15'!$AI16)</f>
        <v>51.2625</v>
      </c>
      <c r="AA11" s="5">
        <f>STDEV('[1]1096R15'!$AF16,'[1]1096R15'!$AI16)</f>
        <v>0.3104198769404413</v>
      </c>
      <c r="AB11" s="5">
        <f>'[1]1096R15'!AG16</f>
        <v>50.496</v>
      </c>
      <c r="AC11" s="5">
        <f>'[1]1096R15'!AH16</f>
        <v>49.045</v>
      </c>
      <c r="AE11" s="5">
        <f>AVERAGE('[1]1096R15'!$AJ16:$AK16)</f>
        <v>50.8885</v>
      </c>
      <c r="AF11" s="5">
        <f>STDEV('[1]1096R15'!$AJ16:$AK16)</f>
        <v>0.053033008588993076</v>
      </c>
      <c r="AH11" s="5">
        <f>AVERAGE('[1]1096R15'!$AL16:$AL16)</f>
        <v>51.553</v>
      </c>
      <c r="AJ11" s="5">
        <f>AVERAGE('[1]1096R15'!$AM16:$AN16)</f>
        <v>51.653999999999996</v>
      </c>
      <c r="AK11" s="5">
        <f>STDEV('[1]1096R15'!$AM16:$AN16)</f>
        <v>0.2588010819157156</v>
      </c>
      <c r="AM11" s="5">
        <f>AVERAGE('[1]1096R15'!$AO16:$AQ16)</f>
        <v>52.794666666666664</v>
      </c>
      <c r="AN11" s="5">
        <f>STDEV('[1]1096R15'!$AO16:$AQ16)</f>
        <v>0.06463229326995308</v>
      </c>
      <c r="AP11" s="5">
        <f>AVERAGE('[1]1096R15'!$AR16,'[1]1096R15'!$AU16)</f>
        <v>51.621</v>
      </c>
      <c r="AQ11" s="5">
        <f>STDEV('[1]1096R15'!$AR16,'[1]1096R15'!$AU16)</f>
        <v>0.275771644662152</v>
      </c>
      <c r="AR11" s="5">
        <f>AVERAGE('[1]1096R15'!$AS16:$AT16)</f>
        <v>51.095</v>
      </c>
      <c r="AS11" s="5">
        <f>STDEV('[1]1096R15'!$AS16:$AT16)</f>
        <v>0.06081118318204204</v>
      </c>
      <c r="AU11" s="5">
        <f>AVERAGE('[1]1096R15'!$AV16:$AX16)</f>
        <v>51.75466666666667</v>
      </c>
      <c r="AV11" s="5">
        <f>STDEV('[1]1096R15'!$AV16:$AX16)</f>
        <v>0.2558912529430102</v>
      </c>
      <c r="AX11" s="5">
        <f aca="true" t="shared" si="0" ref="AX11:AX19">AVERAGE(M11,R11,W11,AB11:AC11,AE11,AH11,AJ11,AM11,AU11,D11,H11,AR11)</f>
        <v>51.34265384615385</v>
      </c>
      <c r="AY11" s="5">
        <f aca="true" t="shared" si="1" ref="AY11:AY19">STDEV(M11,R11,W11,AB11:AC11,AE11,AH11,AJ11,AM11,AU11,D11,H11,AR11)</f>
        <v>0.9481221485747244</v>
      </c>
      <c r="AZ11" s="5">
        <f aca="true" t="shared" si="2" ref="AZ11:AZ19">AVERAGE(B11,G11,K11,P11,U11,Z11,AP11)</f>
        <v>51.65435714285714</v>
      </c>
      <c r="BA11" s="5">
        <f aca="true" t="shared" si="3" ref="BA11:BA19">STDEV(B11,G11,K11,P11,U11,Z11,AP11)</f>
        <v>0.769577790863888</v>
      </c>
    </row>
    <row r="12" spans="1:53" ht="12.75">
      <c r="A12" s="7" t="str">
        <f>'[1]1096R15'!$A21</f>
        <v>TiO2</v>
      </c>
      <c r="B12" s="5">
        <f>AVERAGE('[1]1096R15'!$B21,'[1]1096R15'!$E21)</f>
        <v>0.355</v>
      </c>
      <c r="C12" s="5">
        <f>STDEV('[1]1096R15'!$B21,'[1]1096R15'!$E21)</f>
        <v>0.014142135623730963</v>
      </c>
      <c r="D12" s="5">
        <f>AVERAGE('[1]1096R15'!$C21:$D21)</f>
        <v>0.29100000000000004</v>
      </c>
      <c r="E12" s="5">
        <f>STDEV('[1]1096R15'!$C21:$D21)</f>
        <v>0.1385929291125632</v>
      </c>
      <c r="G12" s="5">
        <f>'[1]1096R15'!$F21</f>
        <v>0.262</v>
      </c>
      <c r="H12" s="5">
        <f>AVERAGE('[1]1096R15'!$G21:$I21)</f>
        <v>0.418</v>
      </c>
      <c r="I12" s="5">
        <f>STDEV('[1]1096R15'!$G21:$I21)</f>
        <v>0.06990708118638647</v>
      </c>
      <c r="K12" s="5">
        <f>AVERAGE('[1]1096R15'!$N21,'[1]1096R15'!$S21)</f>
        <v>0.361</v>
      </c>
      <c r="L12" s="5">
        <f>STDEV('[1]1096R15'!$N21,'[1]1096R15'!$S21)</f>
        <v>0.04101219330881996</v>
      </c>
      <c r="M12" s="5">
        <f>AVERAGE('[1]1096R15'!$O21:$R21)</f>
        <v>0.37399999999999994</v>
      </c>
      <c r="N12" s="5">
        <f>STDEV('[1]1096R15'!$O21:$R21)</f>
        <v>0.04577481112285896</v>
      </c>
      <c r="P12" s="5">
        <f>AVERAGE('[1]1096R15'!$T21,'[1]1096R15'!$AA21)</f>
        <v>0.34750000000000003</v>
      </c>
      <c r="Q12" s="5">
        <f>STDEV('[1]1096R15'!$T21,'[1]1096R15'!$AA21)</f>
        <v>0.010606601717798184</v>
      </c>
      <c r="R12" s="5">
        <f>AVERAGE('[1]1096R15'!$U21:$Z21)</f>
        <v>0.39083333333333337</v>
      </c>
      <c r="S12" s="5">
        <f>STDEV('[1]1096R15'!$U21:$Z21)</f>
        <v>0.05897259250420198</v>
      </c>
      <c r="U12" s="5">
        <f>AVERAGE('[1]1096R15'!$AB21,'[1]1096R15'!$AF21)</f>
        <v>0.35950000000000004</v>
      </c>
      <c r="V12" s="5">
        <f>STDEV('[1]1096R15'!$AB21,'[1]1096R15'!$AF21)</f>
        <v>0.05586143571373699</v>
      </c>
      <c r="W12" s="5">
        <f>AVERAGE('[1]1096R15'!$AC21:$AD21)</f>
        <v>0.22299999999999998</v>
      </c>
      <c r="X12" s="5">
        <f>STDEV('[1]1096R15'!$AC21:$AD21)</f>
        <v>0.09333809511662433</v>
      </c>
      <c r="Z12" s="5">
        <f>AVERAGE('[1]1096R15'!$AF21,'[1]1096R15'!$AI21)</f>
        <v>0.35250000000000004</v>
      </c>
      <c r="AA12" s="5">
        <f>STDEV('[1]1096R15'!$AF21,'[1]1096R15'!$AI21)</f>
        <v>0.04596194077712487</v>
      </c>
      <c r="AB12" s="5">
        <f>'[1]1096R15'!AG21</f>
        <v>0.37</v>
      </c>
      <c r="AC12" s="5">
        <f>'[1]1096R15'!AH21</f>
        <v>0.727</v>
      </c>
      <c r="AE12" s="5">
        <f>AVERAGE('[1]1096R15'!$AJ21:$AK21)</f>
        <v>0.39</v>
      </c>
      <c r="AF12" s="5">
        <f>STDEV('[1]1096R15'!$AJ21:$AK21)</f>
        <v>0</v>
      </c>
      <c r="AH12" s="5">
        <f>AVERAGE('[1]1096R15'!$AL21:$AL21)</f>
        <v>0.359</v>
      </c>
      <c r="AJ12" s="5">
        <f>AVERAGE('[1]1096R15'!$AM21:$AN21)</f>
        <v>0.3795</v>
      </c>
      <c r="AK12" s="5">
        <f>STDEV('[1]1096R15'!$AM21:$AN21)</f>
        <v>0.0841457069611991</v>
      </c>
      <c r="AM12" s="5">
        <f>AVERAGE('[1]1096R15'!$AO21:$AQ21)</f>
        <v>0.21433333333333335</v>
      </c>
      <c r="AN12" s="5">
        <f>STDEV('[1]1096R15'!$AO21:$AQ21)</f>
        <v>0.04561067126598047</v>
      </c>
      <c r="AP12" s="5">
        <f>AVERAGE('[1]1096R15'!$AR21,'[1]1096R15'!$AU21)</f>
        <v>0.402</v>
      </c>
      <c r="AQ12" s="5">
        <f>STDEV('[1]1096R15'!$AR21,'[1]1096R15'!$AU21)</f>
        <v>0.016970562748477115</v>
      </c>
      <c r="AR12" s="5">
        <f>AVERAGE('[1]1096R15'!$AS21:$AT21)</f>
        <v>0.43</v>
      </c>
      <c r="AS12" s="5">
        <f>STDEV('[1]1096R15'!$AS21:$AT21)</f>
        <v>0</v>
      </c>
      <c r="AU12" s="5">
        <f>AVERAGE('[1]1096R15'!$AV21:$AX21)</f>
        <v>0.33866666666666667</v>
      </c>
      <c r="AV12" s="5">
        <f>STDEV('[1]1096R15'!$AV21:$AX21)</f>
        <v>0.026025628394590886</v>
      </c>
      <c r="AX12" s="5">
        <f t="shared" si="0"/>
        <v>0.3773333333333333</v>
      </c>
      <c r="AY12" s="5">
        <f t="shared" si="1"/>
        <v>0.12475945373516299</v>
      </c>
      <c r="AZ12" s="5">
        <f t="shared" si="2"/>
        <v>0.34850000000000003</v>
      </c>
      <c r="BA12" s="5">
        <f t="shared" si="3"/>
        <v>0.04219202136265406</v>
      </c>
    </row>
    <row r="13" spans="1:53" ht="12.75">
      <c r="A13" s="7" t="str">
        <f>'[1]1096R15'!$A15</f>
        <v>Al2O3</v>
      </c>
      <c r="B13" s="5">
        <f>AVERAGE('[1]1096R15'!$B15,'[1]1096R15'!$E15)</f>
        <v>4.356999999999999</v>
      </c>
      <c r="C13" s="5">
        <f>STDEV('[1]1096R15'!$B15,'[1]1096R15'!$E15)</f>
        <v>0.039597979746446695</v>
      </c>
      <c r="D13" s="5">
        <f>AVERAGE('[1]1096R15'!$C15:$D15)</f>
        <v>3.1225</v>
      </c>
      <c r="E13" s="5">
        <f>STDEV('[1]1096R15'!$C15:$D15)</f>
        <v>1.4813887065858165</v>
      </c>
      <c r="G13" s="5">
        <f>'[1]1096R15'!$F15</f>
        <v>1.986</v>
      </c>
      <c r="H13" s="5">
        <f>AVERAGE('[1]1096R15'!$G15:$I15)</f>
        <v>4.416333333333333</v>
      </c>
      <c r="I13" s="5">
        <f>STDEV('[1]1096R15'!$G15:$I15)</f>
        <v>0.7909376292308626</v>
      </c>
      <c r="K13" s="5">
        <f>AVERAGE('[1]1096R15'!$N15,'[1]1096R15'!$S15)</f>
        <v>3.5495</v>
      </c>
      <c r="L13" s="5">
        <f>STDEV('[1]1096R15'!$N15,'[1]1096R15'!$S15)</f>
        <v>0.04171930009000642</v>
      </c>
      <c r="M13" s="5">
        <f>AVERAGE('[1]1096R15'!$O15:$R15)</f>
        <v>3.77575</v>
      </c>
      <c r="N13" s="5">
        <f>STDEV('[1]1096R15'!$O15:$R15)</f>
        <v>0.2739639574834627</v>
      </c>
      <c r="P13" s="5">
        <f>AVERAGE('[1]1096R15'!$T15,'[1]1096R15'!$AA15)</f>
        <v>3.755</v>
      </c>
      <c r="Q13" s="5">
        <f>STDEV('[1]1096R15'!$T15,'[1]1096R15'!$AA15)</f>
        <v>0.35638181771802496</v>
      </c>
      <c r="R13" s="5">
        <f>AVERAGE('[1]1096R15'!$U15:$Z15)</f>
        <v>4.376833333333333</v>
      </c>
      <c r="S13" s="5">
        <f>STDEV('[1]1096R15'!$U15:$Z15)</f>
        <v>0.5607164761862016</v>
      </c>
      <c r="U13" s="5">
        <f>AVERAGE('[1]1096R15'!$AB15,'[1]1096R15'!$AF15)</f>
        <v>3.827</v>
      </c>
      <c r="V13" s="5">
        <f>STDEV('[1]1096R15'!$AB15,'[1]1096R15'!$AF15)</f>
        <v>0.3295117600329225</v>
      </c>
      <c r="W13" s="5">
        <f>AVERAGE('[1]1096R15'!$AC15:$AD15)</f>
        <v>2.933</v>
      </c>
      <c r="X13" s="5">
        <f>STDEV('[1]1096R15'!$AC15:$AD15)</f>
        <v>1.4467404743076773</v>
      </c>
      <c r="Z13" s="5">
        <f>AVERAGE('[1]1096R15'!$AF15,'[1]1096R15'!$AI15)</f>
        <v>3.8084999999999996</v>
      </c>
      <c r="AA13" s="5">
        <f>STDEV('[1]1096R15'!$AF15,'[1]1096R15'!$AI15)</f>
        <v>0.30334880912902934</v>
      </c>
      <c r="AB13" s="5">
        <f>'[1]1096R15'!AG15</f>
        <v>4.191</v>
      </c>
      <c r="AC13" s="5">
        <f>'[1]1096R15'!AH15</f>
        <v>6.231</v>
      </c>
      <c r="AE13" s="5">
        <f>AVERAGE('[1]1096R15'!$AJ15:$AK15)</f>
        <v>4.220000000000001</v>
      </c>
      <c r="AF13" s="5">
        <f>STDEV('[1]1096R15'!$AJ15:$AK15)</f>
        <v>0.20506096654407205</v>
      </c>
      <c r="AH13" s="5">
        <f>AVERAGE('[1]1096R15'!$AL15:$AL15)</f>
        <v>3.426</v>
      </c>
      <c r="AJ13" s="5">
        <f>AVERAGE('[1]1096R15'!$AM15:$AN15)</f>
        <v>3.5795</v>
      </c>
      <c r="AK13" s="5">
        <f>STDEV('[1]1096R15'!$AM15:$AN15)</f>
        <v>0.06576093065034265</v>
      </c>
      <c r="AM13" s="5">
        <f>AVERAGE('[1]1096R15'!$AO15:$AQ15)</f>
        <v>1.985</v>
      </c>
      <c r="AN13" s="5">
        <f>STDEV('[1]1096R15'!$AO15:$AQ15)</f>
        <v>0.21014518790588332</v>
      </c>
      <c r="AP13" s="5">
        <f>AVERAGE('[1]1096R15'!$AR15,'[1]1096R15'!$AU15)</f>
        <v>3.729</v>
      </c>
      <c r="AQ13" s="5">
        <f>STDEV('[1]1096R15'!$AR15,'[1]1096R15'!$AU15)</f>
        <v>0.2121320343559599</v>
      </c>
      <c r="AR13" s="5">
        <f>AVERAGE('[1]1096R15'!$AS15:$AT15)</f>
        <v>4.1665</v>
      </c>
      <c r="AS13" s="5">
        <f>STDEV('[1]1096R15'!$AS15:$AT15)</f>
        <v>0.04030508652763348</v>
      </c>
      <c r="AU13" s="5">
        <f>AVERAGE('[1]1096R15'!$AV15:$AX15)</f>
        <v>3.5236666666666667</v>
      </c>
      <c r="AV13" s="5">
        <f>STDEV('[1]1096R15'!$AV15:$AX15)</f>
        <v>0.20316085580970145</v>
      </c>
      <c r="AX13" s="5">
        <f t="shared" si="0"/>
        <v>3.842083333333333</v>
      </c>
      <c r="AY13" s="5">
        <f t="shared" si="1"/>
        <v>0.9930302658007442</v>
      </c>
      <c r="AZ13" s="5">
        <f t="shared" si="2"/>
        <v>3.5731428571428565</v>
      </c>
      <c r="BA13" s="5">
        <f t="shared" si="3"/>
        <v>0.7428787874593952</v>
      </c>
    </row>
    <row r="14" spans="1:53" ht="12.75">
      <c r="A14" s="7" t="str">
        <f>'[1]1096R15'!$A24</f>
        <v>FeO</v>
      </c>
      <c r="B14" s="5">
        <f>AVERAGE('[1]1096R15'!$B24,'[1]1096R15'!$E24)</f>
        <v>4.4345</v>
      </c>
      <c r="C14" s="5">
        <f>STDEV('[1]1096R15'!$B24,'[1]1096R15'!$E24)</f>
        <v>0.15344217151748035</v>
      </c>
      <c r="D14" s="5">
        <f>AVERAGE('[1]1096R15'!$C24:$D24)</f>
        <v>4.1505</v>
      </c>
      <c r="E14" s="5">
        <f>STDEV('[1]1096R15'!$C24:$D24)</f>
        <v>0.2481944801964584</v>
      </c>
      <c r="G14" s="5">
        <f>'[1]1096R15'!$F24</f>
        <v>4.921</v>
      </c>
      <c r="H14" s="5">
        <f>AVERAGE('[1]1096R15'!$G24:$I24)</f>
        <v>4.779000000000001</v>
      </c>
      <c r="I14" s="5">
        <f>STDEV('[1]1096R15'!$G24:$I24)</f>
        <v>0.5820103091870368</v>
      </c>
      <c r="K14" s="5">
        <f>AVERAGE('[1]1096R15'!$N24,'[1]1096R15'!$S24)</f>
        <v>4.364</v>
      </c>
      <c r="L14" s="5">
        <f>STDEV('[1]1096R15'!$N24,'[1]1096R15'!$S24)</f>
        <v>0.5996265504461988</v>
      </c>
      <c r="M14" s="5">
        <f>AVERAGE('[1]1096R15'!$O24:$R24)</f>
        <v>4.1835</v>
      </c>
      <c r="N14" s="5">
        <f>STDEV('[1]1096R15'!$O24:$R24)</f>
        <v>0.13619716100806958</v>
      </c>
      <c r="P14" s="5">
        <f>AVERAGE('[1]1096R15'!$T24,'[1]1096R15'!$AA24)</f>
        <v>4.071</v>
      </c>
      <c r="Q14" s="5">
        <f>STDEV('[1]1096R15'!$T24,'[1]1096R15'!$AA24)</f>
        <v>0.07353910524351621</v>
      </c>
      <c r="R14" s="5">
        <f>AVERAGE('[1]1096R15'!$U24:$Z24)</f>
        <v>4.4944999999999995</v>
      </c>
      <c r="S14" s="5">
        <f>STDEV('[1]1096R15'!$U24:$Z24)</f>
        <v>0.27040099851887156</v>
      </c>
      <c r="U14" s="5">
        <f>AVERAGE('[1]1096R15'!$AB24,'[1]1096R15'!$AF24)</f>
        <v>4.1274999999999995</v>
      </c>
      <c r="V14" s="5">
        <f>STDEV('[1]1096R15'!$AB24,'[1]1096R15'!$AF24)</f>
        <v>0.10253048327207068</v>
      </c>
      <c r="W14" s="5">
        <f>AVERAGE('[1]1096R15'!$AC24:$AD24)</f>
        <v>3.8695000000000004</v>
      </c>
      <c r="X14" s="5">
        <f>STDEV('[1]1096R15'!$AC24:$AD24)</f>
        <v>0.3401183617507291</v>
      </c>
      <c r="Z14" s="5">
        <f>AVERAGE('[1]1096R15'!$AF24,'[1]1096R15'!$AI24)</f>
        <v>4.205500000000001</v>
      </c>
      <c r="AA14" s="5">
        <f>STDEV('[1]1096R15'!$AF24,'[1]1096R15'!$AI24)</f>
        <v>0.007778174593052108</v>
      </c>
      <c r="AB14" s="5">
        <f>'[1]1096R15'!AG24</f>
        <v>4.323</v>
      </c>
      <c r="AC14" s="5">
        <f>'[1]1096R15'!AH24</f>
        <v>5.253</v>
      </c>
      <c r="AE14" s="5">
        <f>AVERAGE('[1]1096R15'!$AJ24:$AK24)</f>
        <v>4.4495000000000005</v>
      </c>
      <c r="AF14" s="5">
        <f>STDEV('[1]1096R15'!$AJ24:$AK24)</f>
        <v>0.464569155239558</v>
      </c>
      <c r="AH14" s="5">
        <f>AVERAGE('[1]1096R15'!$AL24:$AL24)</f>
        <v>4.81</v>
      </c>
      <c r="AJ14" s="5">
        <f>AVERAGE('[1]1096R15'!$AM24:$AN24)</f>
        <v>4.7105</v>
      </c>
      <c r="AK14" s="5">
        <f>STDEV('[1]1096R15'!$AM24:$AN24)</f>
        <v>0.06434671708797596</v>
      </c>
      <c r="AM14" s="5">
        <f>AVERAGE('[1]1096R15'!$AO24:$AQ24)</f>
        <v>4.4816666666666665</v>
      </c>
      <c r="AN14" s="5">
        <f>STDEV('[1]1096R15'!$AO24:$AQ24)</f>
        <v>0.2571873506479952</v>
      </c>
      <c r="AP14" s="5">
        <f>AVERAGE('[1]1096R15'!$AR24,'[1]1096R15'!$AU24)</f>
        <v>4.5329999999999995</v>
      </c>
      <c r="AQ14" s="5">
        <f>STDEV('[1]1096R15'!$AR24,'[1]1096R15'!$AU24)</f>
        <v>0.32526911934582603</v>
      </c>
      <c r="AR14" s="5">
        <f>AVERAGE('[1]1096R15'!$AS24:$AT24)</f>
        <v>4.1905</v>
      </c>
      <c r="AS14" s="5">
        <f>STDEV('[1]1096R15'!$AS24:$AT24)</f>
        <v>0.0473761543394988</v>
      </c>
      <c r="AU14" s="5">
        <f>AVERAGE('[1]1096R15'!$AV24:$AX24)</f>
        <v>4.469</v>
      </c>
      <c r="AV14" s="5">
        <f>STDEV('[1]1096R15'!$AV24:$AX24)</f>
        <v>0.27724177174445236</v>
      </c>
      <c r="AX14" s="5">
        <f t="shared" si="0"/>
        <v>4.474166666666667</v>
      </c>
      <c r="AY14" s="5">
        <f t="shared" si="1"/>
        <v>0.35677188868456045</v>
      </c>
      <c r="AZ14" s="5">
        <f t="shared" si="2"/>
        <v>4.3795</v>
      </c>
      <c r="BA14" s="5">
        <f t="shared" si="3"/>
        <v>0.2912621957389394</v>
      </c>
    </row>
    <row r="15" spans="1:53" ht="12.75">
      <c r="A15" s="7" t="str">
        <f>'[1]1096R15'!$A23</f>
        <v>MnO</v>
      </c>
      <c r="B15" s="5">
        <f>AVERAGE('[1]1096R15'!$B23,'[1]1096R15'!$E23)</f>
        <v>0.113</v>
      </c>
      <c r="C15" s="5">
        <f>STDEV('[1]1096R15'!$B23,'[1]1096R15'!$E23)</f>
        <v>0.03535533905932734</v>
      </c>
      <c r="D15" s="5">
        <f>AVERAGE('[1]1096R15'!$C23:$D23)</f>
        <v>0.1245</v>
      </c>
      <c r="E15" s="5">
        <f>STDEV('[1]1096R15'!$C23:$D23)</f>
        <v>0.02616295090390208</v>
      </c>
      <c r="G15" s="5">
        <f>'[1]1096R15'!$F23</f>
        <v>0.156</v>
      </c>
      <c r="H15" s="5">
        <f>AVERAGE('[1]1096R15'!$G23:$I23)</f>
        <v>0.13633333333333333</v>
      </c>
      <c r="I15" s="5">
        <f>STDEV('[1]1096R15'!$G23:$I23)</f>
        <v>0.027537852736430567</v>
      </c>
      <c r="K15" s="5">
        <f>AVERAGE('[1]1096R15'!$N23,'[1]1096R15'!$S23)</f>
        <v>0.16699999999999998</v>
      </c>
      <c r="L15" s="5">
        <f>STDEV('[1]1096R15'!$N23,'[1]1096R15'!$S23)</f>
        <v>0.022627416997969642</v>
      </c>
      <c r="M15" s="5">
        <f>AVERAGE('[1]1096R15'!$O23:$R23)</f>
        <v>0.14175000000000001</v>
      </c>
      <c r="N15" s="5">
        <f>STDEV('[1]1096R15'!$O23:$R23)</f>
        <v>0.039685219750766935</v>
      </c>
      <c r="P15" s="5">
        <f>AVERAGE('[1]1096R15'!$T23,'[1]1096R15'!$AA23)</f>
        <v>0.121</v>
      </c>
      <c r="Q15" s="5">
        <f>STDEV('[1]1096R15'!$T23,'[1]1096R15'!$AA23)</f>
        <v>0.0028284271247461927</v>
      </c>
      <c r="R15" s="5">
        <f>AVERAGE('[1]1096R15'!$U23:$Z23)</f>
        <v>0.14116666666666666</v>
      </c>
      <c r="S15" s="5">
        <f>STDEV('[1]1096R15'!$U23:$Z23)</f>
        <v>0.0257403703677058</v>
      </c>
      <c r="U15" s="5">
        <f>AVERAGE('[1]1096R15'!$AB23,'[1]1096R15'!$AF23)</f>
        <v>0.1335</v>
      </c>
      <c r="V15" s="5">
        <f>STDEV('[1]1096R15'!$AB23,'[1]1096R15'!$AF23)</f>
        <v>0.020506096654409642</v>
      </c>
      <c r="W15" s="5">
        <f>AVERAGE('[1]1096R15'!$AC23:$AD23)</f>
        <v>0.193</v>
      </c>
      <c r="X15" s="5">
        <f>STDEV('[1]1096R15'!$AC23:$AD23)</f>
        <v>0.04808326112068517</v>
      </c>
      <c r="Z15" s="5">
        <f>AVERAGE('[1]1096R15'!$AF23,'[1]1096R15'!$AI23)</f>
        <v>0.1745</v>
      </c>
      <c r="AA15" s="5">
        <f>STDEV('[1]1096R15'!$AF23,'[1]1096R15'!$AI23)</f>
        <v>0.03747665940288715</v>
      </c>
      <c r="AB15" s="5">
        <f>'[1]1096R15'!AG23</f>
        <v>0.093</v>
      </c>
      <c r="AC15" s="5">
        <f>'[1]1096R15'!AH23</f>
        <v>0.163</v>
      </c>
      <c r="AE15" s="5">
        <f>AVERAGE('[1]1096R15'!$AJ23:$AK23)</f>
        <v>0.1315</v>
      </c>
      <c r="AF15" s="5">
        <f>STDEV('[1]1096R15'!$AJ23:$AK23)</f>
        <v>0.07707463914933368</v>
      </c>
      <c r="AH15" s="5">
        <f>AVERAGE('[1]1096R15'!$AL23:$AL23)</f>
        <v>0.181</v>
      </c>
      <c r="AJ15" s="5">
        <f>AVERAGE('[1]1096R15'!$AM23:$AN23)</f>
        <v>0.15849999999999997</v>
      </c>
      <c r="AK15" s="5">
        <f>STDEV('[1]1096R15'!$AM23:$AN23)</f>
        <v>0.021920310216783173</v>
      </c>
      <c r="AM15" s="5">
        <f>AVERAGE('[1]1096R15'!$AO23:$AQ23)</f>
        <v>0.17600000000000002</v>
      </c>
      <c r="AN15" s="5">
        <f>STDEV('[1]1096R15'!$AO23:$AQ23)</f>
        <v>0.041327956639543494</v>
      </c>
      <c r="AP15" s="5">
        <f>AVERAGE('[1]1096R15'!$AR23,'[1]1096R15'!$AU23)</f>
        <v>0.122</v>
      </c>
      <c r="AQ15" s="5">
        <f>STDEV('[1]1096R15'!$AR23,'[1]1096R15'!$AU23)</f>
        <v>0.011313708498984897</v>
      </c>
      <c r="AR15" s="5">
        <f>AVERAGE('[1]1096R15'!$AS23:$AT23)</f>
        <v>0.14450000000000002</v>
      </c>
      <c r="AS15" s="5">
        <f>STDEV('[1]1096R15'!$AS23:$AT23)</f>
        <v>0.03464823227814063</v>
      </c>
      <c r="AU15" s="5">
        <f>AVERAGE('[1]1096R15'!$AV23:$AX23)</f>
        <v>0.16333333333333333</v>
      </c>
      <c r="AV15" s="5">
        <f>STDEV('[1]1096R15'!$AV23:$AX23)</f>
        <v>0.04578573285788196</v>
      </c>
      <c r="AX15" s="5">
        <f t="shared" si="0"/>
        <v>0.1498141025641026</v>
      </c>
      <c r="AY15" s="5">
        <f t="shared" si="1"/>
        <v>0.026628926285145377</v>
      </c>
      <c r="AZ15" s="5">
        <f t="shared" si="2"/>
        <v>0.141</v>
      </c>
      <c r="BA15" s="5">
        <f t="shared" si="3"/>
        <v>0.024578106789037647</v>
      </c>
    </row>
    <row r="16" spans="1:53" ht="12.75">
      <c r="A16" s="7" t="str">
        <f>'[1]1096R15'!$A14</f>
        <v>MgO</v>
      </c>
      <c r="B16" s="5">
        <f>AVERAGE('[1]1096R15'!$B14,'[1]1096R15'!$E14)</f>
        <v>17.0325</v>
      </c>
      <c r="C16" s="5">
        <f>STDEV('[1]1096R15'!$B14,'[1]1096R15'!$E14)</f>
        <v>0.26375082938271405</v>
      </c>
      <c r="D16" s="5">
        <f>AVERAGE('[1]1096R15'!$C14:$D14)</f>
        <v>17.6885</v>
      </c>
      <c r="E16" s="5">
        <f>STDEV('[1]1096R15'!$C14:$D14)</f>
        <v>1.1532911601152627</v>
      </c>
      <c r="G16" s="5">
        <f>'[1]1096R15'!$F14</f>
        <v>18.522</v>
      </c>
      <c r="H16" s="5">
        <f>AVERAGE('[1]1096R15'!$G14:$I14)</f>
        <v>17.07</v>
      </c>
      <c r="I16" s="5">
        <f>STDEV('[1]1096R15'!$G14:$I14)</f>
        <v>0.2494654284665352</v>
      </c>
      <c r="K16" s="5">
        <f>AVERAGE('[1]1096R15'!$N14,'[1]1096R15'!$S14)</f>
        <v>17.258</v>
      </c>
      <c r="L16" s="5">
        <f>STDEV('[1]1096R15'!$N14,'[1]1096R15'!$S14)</f>
        <v>0.05798275605729742</v>
      </c>
      <c r="M16" s="5">
        <f>AVERAGE('[1]1096R15'!$O14:$R14)</f>
        <v>17.1845</v>
      </c>
      <c r="N16" s="5">
        <f>STDEV('[1]1096R15'!$O14:$R14)</f>
        <v>0.21788452599179917</v>
      </c>
      <c r="P16" s="5">
        <f>AVERAGE('[1]1096R15'!$T14,'[1]1096R15'!$AA14)</f>
        <v>17.183</v>
      </c>
      <c r="Q16" s="5">
        <f>STDEV('[1]1096R15'!$T14,'[1]1096R15'!$AA14)</f>
        <v>0.13010764773832298</v>
      </c>
      <c r="R16" s="5">
        <f>AVERAGE('[1]1096R15'!$U14:$Z14)</f>
        <v>17.089333333333332</v>
      </c>
      <c r="S16" s="5">
        <f>STDEV('[1]1096R15'!$U14:$Z14)</f>
        <v>0.2281417687900068</v>
      </c>
      <c r="U16" s="5">
        <f>AVERAGE('[1]1096R15'!$AB14,'[1]1096R15'!$AF14)</f>
        <v>17.259500000000003</v>
      </c>
      <c r="V16" s="5">
        <f>STDEV('[1]1096R15'!$AB14,'[1]1096R15'!$AF14)</f>
        <v>0.053033008588990564</v>
      </c>
      <c r="W16" s="5">
        <f>AVERAGE('[1]1096R15'!$AC14:$AD14)</f>
        <v>18.889</v>
      </c>
      <c r="X16" s="5">
        <f>STDEV('[1]1096R15'!$AC14:$AD14)</f>
        <v>2.1382909063081366</v>
      </c>
      <c r="Z16" s="5">
        <f>AVERAGE('[1]1096R15'!$AF14,'[1]1096R15'!$AI14)</f>
        <v>17.223</v>
      </c>
      <c r="AA16" s="5">
        <f>STDEV('[1]1096R15'!$AF14,'[1]1096R15'!$AI14)</f>
        <v>0.10465180361560882</v>
      </c>
      <c r="AB16" s="5">
        <f>'[1]1096R15'!AG14</f>
        <v>17.244</v>
      </c>
      <c r="AC16" s="5">
        <f>'[1]1096R15'!AH14</f>
        <v>16.204</v>
      </c>
      <c r="AE16" s="5">
        <f>AVERAGE('[1]1096R15'!$AJ14:$AK14)</f>
        <v>17.124000000000002</v>
      </c>
      <c r="AF16" s="5">
        <f>STDEV('[1]1096R15'!$AJ14:$AK14)</f>
        <v>0.01979898987322492</v>
      </c>
      <c r="AH16" s="5">
        <f>AVERAGE('[1]1096R15'!$AL14:$AL14)</f>
        <v>17.3</v>
      </c>
      <c r="AJ16" s="5">
        <f>AVERAGE('[1]1096R15'!$AM14:$AN14)</f>
        <v>17.0235</v>
      </c>
      <c r="AK16" s="5">
        <f>STDEV('[1]1096R15'!$AM14:$AN14)</f>
        <v>0.1435426765812316</v>
      </c>
      <c r="AM16" s="5">
        <f>AVERAGE('[1]1096R15'!$AO14:$AQ14)</f>
        <v>18.63333333333333</v>
      </c>
      <c r="AN16" s="5">
        <f>STDEV('[1]1096R15'!$AO14:$AQ14)</f>
        <v>0.2973370702307436</v>
      </c>
      <c r="AP16" s="5">
        <f>AVERAGE('[1]1096R15'!$AR14,'[1]1096R15'!$AU14)</f>
        <v>17.3705</v>
      </c>
      <c r="AQ16" s="5">
        <f>STDEV('[1]1096R15'!$AR14,'[1]1096R15'!$AU14)</f>
        <v>0.21425335469953793</v>
      </c>
      <c r="AR16" s="5">
        <f>AVERAGE('[1]1096R15'!$AS14:$AT14)</f>
        <v>17.304000000000002</v>
      </c>
      <c r="AS16" s="5">
        <f>STDEV('[1]1096R15'!$AS14:$AT14)</f>
        <v>0.06788225099390863</v>
      </c>
      <c r="AU16" s="5">
        <f>AVERAGE('[1]1096R15'!$AV14:$AX14)</f>
        <v>17.795333333333335</v>
      </c>
      <c r="AV16" s="5">
        <f>STDEV('[1]1096R15'!$AV14:$AX14)</f>
        <v>0.5837725013505962</v>
      </c>
      <c r="AX16" s="5">
        <f t="shared" si="0"/>
        <v>17.426884615384612</v>
      </c>
      <c r="AY16" s="5">
        <f t="shared" si="1"/>
        <v>0.7019085238510746</v>
      </c>
      <c r="AZ16" s="5">
        <f t="shared" si="2"/>
        <v>17.406928571428573</v>
      </c>
      <c r="BA16" s="5">
        <f t="shared" si="3"/>
        <v>0.5021282562395931</v>
      </c>
    </row>
    <row r="17" spans="1:53" ht="12.75">
      <c r="A17" s="7" t="str">
        <f>'[1]1096R15'!$A20</f>
        <v>CaO</v>
      </c>
      <c r="B17" s="5">
        <f>AVERAGE('[1]1096R15'!$B20,'[1]1096R15'!$E20)</f>
        <v>21.2605</v>
      </c>
      <c r="C17" s="5">
        <f>STDEV('[1]1096R15'!$B20,'[1]1096R15'!$E20)</f>
        <v>0.3061772362537049</v>
      </c>
      <c r="D17" s="5">
        <f>AVERAGE('[1]1096R15'!$C20:$D20)</f>
        <v>21.4755</v>
      </c>
      <c r="E17" s="5">
        <f>STDEV('[1]1096R15'!$C20:$D20)</f>
        <v>0.23546655813516584</v>
      </c>
      <c r="G17" s="5">
        <f>'[1]1096R15'!$F20</f>
        <v>21.475</v>
      </c>
      <c r="H17" s="5">
        <f>AVERAGE('[1]1096R15'!$G20:$I20)</f>
        <v>22.240333333333336</v>
      </c>
      <c r="I17" s="5">
        <f>STDEV('[1]1096R15'!$G20:$I20)</f>
        <v>0.4691964762583166</v>
      </c>
      <c r="K17" s="5">
        <f>AVERAGE('[1]1096R15'!$N20,'[1]1096R15'!$S20)</f>
        <v>22.14</v>
      </c>
      <c r="L17" s="5">
        <f>STDEV('[1]1096R15'!$N20,'[1]1096R15'!$S20)</f>
        <v>0.8061017305526107</v>
      </c>
      <c r="M17" s="5">
        <f>AVERAGE('[1]1096R15'!$O20:$R20)</f>
        <v>22.409750000000003</v>
      </c>
      <c r="N17" s="5">
        <f>STDEV('[1]1096R15'!$O20:$R20)</f>
        <v>0.49881016763209635</v>
      </c>
      <c r="P17" s="5">
        <f>AVERAGE('[1]1096R15'!$T20,'[1]1096R15'!$AA20)</f>
        <v>22.926000000000002</v>
      </c>
      <c r="Q17" s="5">
        <f>STDEV('[1]1096R15'!$T20,'[1]1096R15'!$AA20)</f>
        <v>0.02262741699796954</v>
      </c>
      <c r="R17" s="5">
        <f>AVERAGE('[1]1096R15'!$U20:$Z20)</f>
        <v>21.653000000000002</v>
      </c>
      <c r="S17" s="5">
        <f>STDEV('[1]1096R15'!$U20:$Z20)</f>
        <v>0.4155040312679303</v>
      </c>
      <c r="U17" s="5">
        <f>AVERAGE('[1]1096R15'!$AB20,'[1]1096R15'!$AF20)</f>
        <v>22.130000000000003</v>
      </c>
      <c r="V17" s="5">
        <f>STDEV('[1]1096R15'!$AB20,'[1]1096R15'!$AF20)</f>
        <v>0.30547012947235164</v>
      </c>
      <c r="W17" s="5">
        <f>AVERAGE('[1]1096R15'!$AC20:$AD20)</f>
        <v>20.508499999999998</v>
      </c>
      <c r="X17" s="5">
        <f>STDEV('[1]1096R15'!$AC20:$AD20)</f>
        <v>2.106471101154744</v>
      </c>
      <c r="Z17" s="5">
        <f>AVERAGE('[1]1096R15'!$AF20,'[1]1096R15'!$AI20)</f>
        <v>21.7705</v>
      </c>
      <c r="AA17" s="5">
        <f>STDEV('[1]1096R15'!$AF20,'[1]1096R15'!$AI20)</f>
        <v>0.8138799051457797</v>
      </c>
      <c r="AB17" s="5">
        <f>'[1]1096R15'!AG20</f>
        <v>21.663</v>
      </c>
      <c r="AC17" s="5">
        <f>'[1]1096R15'!AH20</f>
        <v>20.782</v>
      </c>
      <c r="AE17" s="5">
        <f>AVERAGE('[1]1096R15'!$AJ20:$AK20)</f>
        <v>21.633</v>
      </c>
      <c r="AF17" s="5">
        <f>STDEV('[1]1096R15'!$AJ20:$AK20)</f>
        <v>0.1937472580452185</v>
      </c>
      <c r="AH17" s="5">
        <f>AVERAGE('[1]1096R15'!$AL20:$AL20)</f>
        <v>21.219</v>
      </c>
      <c r="AJ17" s="5">
        <f>AVERAGE('[1]1096R15'!$AM20:$AN20)</f>
        <v>21.2105</v>
      </c>
      <c r="AK17" s="5">
        <f>STDEV('[1]1096R15'!$AM20:$AN20)</f>
        <v>0.5805346673542484</v>
      </c>
      <c r="AM17" s="5">
        <f>AVERAGE('[1]1096R15'!$AO20:$AQ20)</f>
        <v>20.676000000000002</v>
      </c>
      <c r="AN17" s="5">
        <f>STDEV('[1]1096R15'!$AO20:$AQ20)</f>
        <v>0.2954674262923031</v>
      </c>
      <c r="AP17" s="5">
        <f>AVERAGE('[1]1096R15'!$AR20,'[1]1096R15'!$AU20)</f>
        <v>21.287</v>
      </c>
      <c r="AQ17" s="5">
        <f>STDEV('[1]1096R15'!$AR20,'[1]1096R15'!$AU20)</f>
        <v>0.7396336931212006</v>
      </c>
      <c r="AR17" s="5">
        <f>AVERAGE('[1]1096R15'!$AS20:$AT20)</f>
        <v>21.5815</v>
      </c>
      <c r="AS17" s="5">
        <f>STDEV('[1]1096R15'!$AS20:$AT20)</f>
        <v>0.24395183950978913</v>
      </c>
      <c r="AU17" s="5">
        <f>AVERAGE('[1]1096R15'!$AV20:$AX20)</f>
        <v>20.887</v>
      </c>
      <c r="AV17" s="5">
        <f>STDEV('[1]1096R15'!$AV20:$AX20)</f>
        <v>0.8218199316151223</v>
      </c>
      <c r="AX17" s="5">
        <f t="shared" si="0"/>
        <v>21.37992948717949</v>
      </c>
      <c r="AY17" s="5">
        <f t="shared" si="1"/>
        <v>0.5758573638719227</v>
      </c>
      <c r="AZ17" s="5">
        <f t="shared" si="2"/>
        <v>21.85557142857143</v>
      </c>
      <c r="BA17" s="5">
        <f t="shared" si="3"/>
        <v>0.5960261759192088</v>
      </c>
    </row>
    <row r="18" spans="1:53" ht="12.75">
      <c r="A18" s="7" t="str">
        <f>'[1]1096R15'!$A13</f>
        <v>Na2O</v>
      </c>
      <c r="B18" s="5">
        <f>AVERAGE('[1]1096R15'!$B13,'[1]1096R15'!$E13)</f>
        <v>0.182</v>
      </c>
      <c r="C18" s="5">
        <f>STDEV('[1]1096R15'!$B13,'[1]1096R15'!$E13)</f>
        <v>0.016970562748477448</v>
      </c>
      <c r="D18" s="5">
        <f>AVERAGE('[1]1096R15'!$C13:$D13)</f>
        <v>0.153</v>
      </c>
      <c r="E18" s="5">
        <f>STDEV('[1]1096R15'!$C13:$D13)</f>
        <v>0.045254833995939055</v>
      </c>
      <c r="G18" s="5">
        <f>'[1]1096R15'!$F13</f>
        <v>0.148</v>
      </c>
      <c r="H18" s="5">
        <f>AVERAGE('[1]1096R15'!$G13:$I13)</f>
        <v>0.18466666666666665</v>
      </c>
      <c r="I18" s="5">
        <f>STDEV('[1]1096R15'!$G13:$I13)</f>
        <v>0.03251666239535275</v>
      </c>
      <c r="K18" s="5">
        <f>AVERAGE('[1]1096R15'!$N13,'[1]1096R15'!$S13)</f>
        <v>0.1565</v>
      </c>
      <c r="L18" s="5">
        <f>STDEV('[1]1096R15'!$N13,'[1]1096R15'!$S13)</f>
        <v>0.024748737341529204</v>
      </c>
      <c r="M18" s="5">
        <f>AVERAGE('[1]1096R15'!$O13:$R13)</f>
        <v>0.18025000000000002</v>
      </c>
      <c r="N18" s="5">
        <f>STDEV('[1]1096R15'!$O13:$R13)</f>
        <v>0.02012254125767054</v>
      </c>
      <c r="P18" s="5">
        <f>AVERAGE('[1]1096R15'!$T13,'[1]1096R15'!$AA13)</f>
        <v>0.1825</v>
      </c>
      <c r="Q18" s="5">
        <f>STDEV('[1]1096R15'!$T13,'[1]1096R15'!$AA13)</f>
        <v>0.0007071067811865482</v>
      </c>
      <c r="R18" s="5">
        <f>AVERAGE('[1]1096R15'!$U13:$Z13)</f>
        <v>0.18866666666666668</v>
      </c>
      <c r="S18" s="5">
        <f>STDEV('[1]1096R15'!$U13:$Z13)</f>
        <v>0.011809600614189574</v>
      </c>
      <c r="U18" s="5">
        <f>AVERAGE('[1]1096R15'!$AB13,'[1]1096R15'!$AF13)</f>
        <v>0.16999999999999998</v>
      </c>
      <c r="V18" s="5">
        <f>STDEV('[1]1096R15'!$AB13,'[1]1096R15'!$AF13)</f>
        <v>0.015556349186104242</v>
      </c>
      <c r="W18" s="5">
        <f>AVERAGE('[1]1096R15'!$AC13:$AD13)</f>
        <v>0.1285</v>
      </c>
      <c r="X18" s="5">
        <f>STDEV('[1]1096R15'!$AC13:$AD13)</f>
        <v>0.06293250352560271</v>
      </c>
      <c r="Z18" s="5">
        <f>AVERAGE('[1]1096R15'!$AF13,'[1]1096R15'!$AI13)</f>
        <v>0.178</v>
      </c>
      <c r="AA18" s="5">
        <f>STDEV('[1]1096R15'!$AF13,'[1]1096R15'!$AI13)</f>
        <v>0.02687005768508907</v>
      </c>
      <c r="AB18" s="5">
        <f>'[1]1096R15'!AG13</f>
        <v>0.202</v>
      </c>
      <c r="AC18" s="5">
        <f>'[1]1096R15'!AH13</f>
        <v>0.226</v>
      </c>
      <c r="AE18" s="5">
        <f>AVERAGE('[1]1096R15'!$AJ13:$AK13)</f>
        <v>0.209</v>
      </c>
      <c r="AF18" s="5">
        <f>STDEV('[1]1096R15'!$AJ13:$AK13)</f>
        <v>0.007071067811865481</v>
      </c>
      <c r="AH18" s="5">
        <f>AVERAGE('[1]1096R15'!$AL13:$AL13)</f>
        <v>0.155</v>
      </c>
      <c r="AJ18" s="5">
        <f>AVERAGE('[1]1096R15'!$AM13:$AN13)</f>
        <v>0.16049999999999998</v>
      </c>
      <c r="AK18" s="5">
        <f>STDEV('[1]1096R15'!$AM13:$AN13)</f>
        <v>0.024748737341529343</v>
      </c>
      <c r="AM18" s="5">
        <f>AVERAGE('[1]1096R15'!$AO13:$AQ13)</f>
        <v>0.1396666666666667</v>
      </c>
      <c r="AN18" s="5">
        <f>STDEV('[1]1096R15'!$AO13:$AQ13)</f>
        <v>0.020816659994661348</v>
      </c>
      <c r="AP18" s="5">
        <f>AVERAGE('[1]1096R15'!$AR13,'[1]1096R15'!$AU13)</f>
        <v>0.197</v>
      </c>
      <c r="AQ18" s="5">
        <f>STDEV('[1]1096R15'!$AR13,'[1]1096R15'!$AU13)</f>
        <v>0.009899494936611655</v>
      </c>
      <c r="AR18" s="5">
        <f>AVERAGE('[1]1096R15'!$AS13:$AT13)</f>
        <v>0.198</v>
      </c>
      <c r="AS18" s="5">
        <f>STDEV('[1]1096R15'!$AS13:$AT13)</f>
        <v>0.004242640687119289</v>
      </c>
      <c r="AU18" s="5">
        <f>AVERAGE('[1]1096R15'!$AV13:$AX13)</f>
        <v>0.171</v>
      </c>
      <c r="AV18" s="5">
        <f>STDEV('[1]1096R15'!$AV13:$AX13)</f>
        <v>0.005567764362830012</v>
      </c>
      <c r="AX18" s="5">
        <f t="shared" si="0"/>
        <v>0.1766346153846154</v>
      </c>
      <c r="AY18" s="5">
        <f t="shared" si="1"/>
        <v>0.028590490245510504</v>
      </c>
      <c r="AZ18" s="5">
        <f t="shared" si="2"/>
        <v>0.17342857142857143</v>
      </c>
      <c r="BA18" s="5">
        <f t="shared" si="3"/>
        <v>0.016719321585689752</v>
      </c>
    </row>
    <row r="19" spans="1:53" ht="12.75">
      <c r="A19" s="7" t="str">
        <f>'[1]1096R15'!$A19</f>
        <v>K2O</v>
      </c>
      <c r="B19" s="5">
        <f>AVERAGE('[1]1096R15'!$B19,'[1]1096R15'!$E19)</f>
        <v>0.0055</v>
      </c>
      <c r="C19" s="5">
        <f>STDEV('[1]1096R15'!$B19,'[1]1096R15'!$E19)</f>
        <v>0.007778174593052022</v>
      </c>
      <c r="D19" s="5">
        <f>AVERAGE('[1]1096R15'!$C19:$D19)</f>
        <v>0.0035</v>
      </c>
      <c r="E19" s="5">
        <f>STDEV('[1]1096R15'!$C19:$D19)</f>
        <v>0.004949747468305833</v>
      </c>
      <c r="G19" s="5">
        <f>'[1]1096R15'!$F19</f>
        <v>0.014</v>
      </c>
      <c r="H19" s="5">
        <f>AVERAGE('[1]1096R15'!$G19:$I19)</f>
        <v>0.02266666666666667</v>
      </c>
      <c r="I19" s="5">
        <f>STDEV('[1]1096R15'!$G19:$I19)</f>
        <v>0.0005773502691896263</v>
      </c>
      <c r="K19" s="5">
        <f>AVERAGE('[1]1096R15'!$N19,'[1]1096R15'!$S19)</f>
        <v>0.0005</v>
      </c>
      <c r="L19" s="5">
        <f>STDEV('[1]1096R15'!$N19,'[1]1096R15'!$S19)</f>
        <v>0.0007071067811865475</v>
      </c>
      <c r="M19" s="5">
        <f>AVERAGE('[1]1096R15'!$O19:$R19)</f>
        <v>0.0035</v>
      </c>
      <c r="N19" s="5">
        <f>STDEV('[1]1096R15'!$O19:$R19)</f>
        <v>0.004725815626252608</v>
      </c>
      <c r="P19" s="5">
        <f>AVERAGE('[1]1096R15'!$T19,'[1]1096R15'!$AA19)</f>
        <v>0.006500000000000001</v>
      </c>
      <c r="Q19" s="5">
        <f>STDEV('[1]1096R15'!$T19,'[1]1096R15'!$AA19)</f>
        <v>0.0007071067811865476</v>
      </c>
      <c r="R19" s="5">
        <f>AVERAGE('[1]1096R15'!$U19:$Z19)</f>
        <v>0.011999999999999999</v>
      </c>
      <c r="S19" s="5">
        <f>STDEV('[1]1096R15'!$U19:$Z19)</f>
        <v>0.01438054240979804</v>
      </c>
      <c r="U19" s="5">
        <f>AVERAGE('[1]1096R15'!$AB19,'[1]1096R15'!$AF19)</f>
        <v>0.0005</v>
      </c>
      <c r="V19" s="5">
        <f>STDEV('[1]1096R15'!$AB19,'[1]1096R15'!$AF19)</f>
        <v>0.0007071067811865475</v>
      </c>
      <c r="W19" s="5">
        <f>AVERAGE('[1]1096R15'!$AC19:$AD19)</f>
        <v>0.002</v>
      </c>
      <c r="X19" s="5">
        <f>STDEV('[1]1096R15'!$AC19:$AD19)</f>
        <v>0.00282842712474619</v>
      </c>
      <c r="Z19" s="5">
        <f>AVERAGE('[1]1096R15'!$AF19,'[1]1096R15'!$AI19)</f>
        <v>0.0005</v>
      </c>
      <c r="AA19" s="5">
        <f>STDEV('[1]1096R15'!$AF19,'[1]1096R15'!$AI19)</f>
        <v>0.0007071067811865475</v>
      </c>
      <c r="AB19" s="5">
        <f>'[1]1096R15'!AG19</f>
        <v>0.005</v>
      </c>
      <c r="AC19" s="5">
        <f>'[1]1096R15'!AH19</f>
        <v>0.002</v>
      </c>
      <c r="AE19" s="5">
        <f>AVERAGE('[1]1096R15'!$AJ19:$AK19)</f>
        <v>0</v>
      </c>
      <c r="AF19" s="5">
        <f>STDEV('[1]1096R15'!$AJ19:$AK19)</f>
        <v>0</v>
      </c>
      <c r="AH19" s="5">
        <f>AVERAGE('[1]1096R15'!$AL19:$AL19)</f>
        <v>0.005</v>
      </c>
      <c r="AJ19" s="5">
        <f>AVERAGE('[1]1096R15'!$AM19:$AN19)</f>
        <v>0</v>
      </c>
      <c r="AK19" s="5">
        <f>STDEV('[1]1096R15'!$AM19:$AN19)</f>
        <v>0</v>
      </c>
      <c r="AM19" s="5">
        <f>AVERAGE('[1]1096R15'!$AO19:$AQ19)</f>
        <v>0.0003333333333333333</v>
      </c>
      <c r="AN19" s="5">
        <f>STDEV('[1]1096R15'!$AO19:$AQ19)</f>
        <v>0.0005773502691896258</v>
      </c>
      <c r="AP19" s="5">
        <f>AVERAGE('[1]1096R15'!$AR19,'[1]1096R15'!$AU19)</f>
        <v>0.0025</v>
      </c>
      <c r="AQ19" s="5">
        <f>STDEV('[1]1096R15'!$AR19,'[1]1096R15'!$AU19)</f>
        <v>0.0035355339059327377</v>
      </c>
      <c r="AR19" s="5">
        <f>AVERAGE('[1]1096R15'!$AS19:$AT19)</f>
        <v>0</v>
      </c>
      <c r="AS19" s="5">
        <f>STDEV('[1]1096R15'!$AS19:$AT19)</f>
        <v>0</v>
      </c>
      <c r="AU19" s="5">
        <f>AVERAGE('[1]1096R15'!$AV19:$AX19)</f>
        <v>0.006333333333333333</v>
      </c>
      <c r="AV19" s="5">
        <f>STDEV('[1]1096R15'!$AV19:$AX19)</f>
        <v>0.005686240703077327</v>
      </c>
      <c r="AX19" s="5">
        <f t="shared" si="0"/>
        <v>0.004794871794871795</v>
      </c>
      <c r="AY19" s="5">
        <f t="shared" si="1"/>
        <v>0.006335216768980482</v>
      </c>
      <c r="AZ19" s="5">
        <f t="shared" si="2"/>
        <v>0.004285714285714286</v>
      </c>
      <c r="BA19" s="5">
        <f t="shared" si="3"/>
        <v>0.004948544759633406</v>
      </c>
    </row>
    <row r="20" spans="1:51" ht="12.75">
      <c r="A20" s="7"/>
      <c r="AX20" s="5"/>
      <c r="AY20" s="5"/>
    </row>
    <row r="21" spans="1:53" ht="12.75">
      <c r="A21" s="7" t="str">
        <f>'[1]1096R15'!$A26</f>
        <v>Total</v>
      </c>
      <c r="B21" s="5">
        <f>AVERAGE('[1]1096R15'!$B26,'[1]1096R15'!$E26)</f>
        <v>99.483</v>
      </c>
      <c r="C21" s="5">
        <f>STDEV('[1]1096R15'!$B26,'[1]1096R15'!$E26)</f>
        <v>0.9390378054158055</v>
      </c>
      <c r="D21" s="5">
        <f>AVERAGE('[1]1096R15'!$C26:$D26)</f>
        <v>99.6695</v>
      </c>
      <c r="E21" s="5">
        <f>STDEV('[1]1096R15'!$C26:$D26)</f>
        <v>0.8237794000822501</v>
      </c>
      <c r="G21" s="5">
        <f>'[1]1096R15'!$F26</f>
        <v>100.961</v>
      </c>
      <c r="H21" s="5">
        <f>AVERAGE('[1]1096R15'!$G26:$I26)</f>
        <v>100.96566666666666</v>
      </c>
      <c r="I21" s="5">
        <f>STDEV('[1]1096R15'!$G26:$I26)</f>
        <v>0.2503444294034396</v>
      </c>
      <c r="K21" s="5">
        <f>AVERAGE('[1]1096R15'!$N26,'[1]1096R15'!$S26)</f>
        <v>99.6485</v>
      </c>
      <c r="L21" s="5">
        <f>STDEV('[1]1096R15'!$N26,'[1]1096R15'!$S26)</f>
        <v>0.2694076836320748</v>
      </c>
      <c r="M21" s="5">
        <f>AVERAGE('[1]1096R15'!$O26:$R26)</f>
        <v>99.87</v>
      </c>
      <c r="N21" s="5">
        <f>STDEV('[1]1096R15'!$O26:$R26)</f>
        <v>0.3986334991780382</v>
      </c>
      <c r="P21" s="5">
        <f>AVERAGE('[1]1096R15'!$T26,'[1]1096R15'!$AA26)</f>
        <v>100.3035</v>
      </c>
      <c r="Q21" s="5">
        <f>STDEV('[1]1096R15'!$T26,'[1]1096R15'!$AA26)</f>
        <v>0.5296229791095983</v>
      </c>
      <c r="R21" s="5">
        <f>AVERAGE('[1]1096R15'!$U26:$Z26)</f>
        <v>99.6145</v>
      </c>
      <c r="S21" s="5">
        <f>STDEV('[1]1096R15'!$U26:$Z26)</f>
        <v>0.3997578016746687</v>
      </c>
      <c r="U21" s="5">
        <f>AVERAGE('[1]1096R15'!$AB26,'[1]1096R15'!$AF26)</f>
        <v>99.851</v>
      </c>
      <c r="V21" s="5">
        <f>STDEV('[1]1096R15'!$AB26,'[1]1096R15'!$AF26)</f>
        <v>0.09758073580374725</v>
      </c>
      <c r="W21" s="5">
        <f>AVERAGE('[1]1096R15'!$AC26:$AD26)</f>
        <v>100.0585</v>
      </c>
      <c r="X21" s="5">
        <f>STDEV('[1]1096R15'!$AC26:$AD26)</f>
        <v>0.324562012567795</v>
      </c>
      <c r="Z21" s="5">
        <f>AVERAGE('[1]1096R15'!$AF26,'[1]1096R15'!$AI26)</f>
        <v>99.4305</v>
      </c>
      <c r="AA21" s="5">
        <f>STDEV('[1]1096R15'!$AF26,'[1]1096R15'!$AI26)</f>
        <v>0.6922575387825309</v>
      </c>
      <c r="AB21" s="5">
        <f>'[1]1096R15'!AG26</f>
        <v>99.218</v>
      </c>
      <c r="AC21" s="5">
        <f>'[1]1096R15'!AH26</f>
        <v>98.892</v>
      </c>
      <c r="AE21" s="5">
        <f>AVERAGE('[1]1096R15'!$AJ26:$AK26)</f>
        <v>99.45750000000001</v>
      </c>
      <c r="AF21" s="5">
        <f>STDEV('[1]1096R15'!$AJ26:$AK26)</f>
        <v>0.17465537495307715</v>
      </c>
      <c r="AH21" s="5">
        <f>AVERAGE('[1]1096R15'!$AL26:$AL26)</f>
        <v>99.285</v>
      </c>
      <c r="AJ21" s="5">
        <f>AVERAGE('[1]1096R15'!$AM26:$AN26)</f>
        <v>99.0405</v>
      </c>
      <c r="AK21" s="5">
        <f>STDEV('[1]1096R15'!$AM26:$AN26)</f>
        <v>0.10111626970967678</v>
      </c>
      <c r="AM21" s="5">
        <f>AVERAGE('[1]1096R15'!$AO26:$AQ26)</f>
        <v>99.23966666666666</v>
      </c>
      <c r="AN21" s="5">
        <f>STDEV('[1]1096R15'!$AO26:$AQ26)</f>
        <v>0.20665268769927686</v>
      </c>
      <c r="AP21" s="5">
        <f>AVERAGE('[1]1096R15'!$AR26,'[1]1096R15'!$AU26)</f>
        <v>99.5215</v>
      </c>
      <c r="AQ21" s="5">
        <f>STDEV('[1]1096R15'!$AR26,'[1]1096R15'!$AU26)</f>
        <v>0.12091525958289416</v>
      </c>
      <c r="AR21" s="5">
        <f>AVERAGE('[1]1096R15'!$AS26:$AT26)</f>
        <v>99.6265</v>
      </c>
      <c r="AS21" s="5">
        <f>STDEV('[1]1096R15'!$AS26:$AT26)</f>
        <v>0.19162593770155495</v>
      </c>
      <c r="AU21" s="5">
        <f>AVERAGE('[1]1096R15'!$AV26:$AX26)</f>
        <v>99.43033333333334</v>
      </c>
      <c r="AV21" s="5">
        <f>STDEV('[1]1096R15'!$AV26:$AX26)</f>
        <v>0.3521794050373823</v>
      </c>
      <c r="AX21" s="5">
        <f>AVERAGE(M21,R21,W21,AB21:AC21,AE21,AH21,AJ21,AM21,AU21,D21,H21,AR21)</f>
        <v>99.5667435897436</v>
      </c>
      <c r="AY21" s="5">
        <f>STDEV(M21,R21,W21,AB21:AC21,AE21,AH21,AJ21,AM21,AU21,D21,H21,AR21)</f>
        <v>0.5305593729432029</v>
      </c>
      <c r="AZ21" s="5">
        <f>AVERAGE(B21,G21,K21,P21,U21,Z21,AP21)</f>
        <v>99.88557142857144</v>
      </c>
      <c r="BA21" s="5">
        <f>STDEV(B21,G21,K21,P21,U21,Z21,AP21)</f>
        <v>0.5612947404986539</v>
      </c>
    </row>
    <row r="22" spans="1:51" ht="12.75">
      <c r="A22" s="7"/>
      <c r="AX22" s="5"/>
      <c r="AY22" s="5"/>
    </row>
    <row r="23" spans="1:53" ht="12.75">
      <c r="A23" s="7" t="str">
        <f>'[1]1096R15'!$A95</f>
        <v>Si</v>
      </c>
      <c r="B23" s="5">
        <f>AVERAGE('[1]1096R15'!$B95,'[1]1096R15'!$E95)</f>
        <v>1.8759837274851243</v>
      </c>
      <c r="C23" s="5">
        <f>STDEV('[1]1096R15'!$B95,'[1]1096R15'!$E95)</f>
        <v>0.0008470590892407569</v>
      </c>
      <c r="D23" s="5">
        <f>AVERAGE('[1]1096R15'!$C95:$D95)</f>
        <v>1.9036853601068269</v>
      </c>
      <c r="E23" s="5">
        <f>STDEV('[1]1096R15'!$C95:$D95)</f>
        <v>0.03628907848027728</v>
      </c>
      <c r="G23" s="5">
        <f>'[1]1096R15'!$F95</f>
        <v>1.9205481041246217</v>
      </c>
      <c r="H23" s="5">
        <f>AVERAGE('[1]1096R15'!$G95:$I95)</f>
        <v>1.8537974510102473</v>
      </c>
      <c r="I23" s="5">
        <f>STDEV('[1]1096R15'!$G95:$I95)</f>
        <v>0.02079882332545055</v>
      </c>
      <c r="K23" s="5">
        <f>AVERAGE('[1]1096R15'!$N95,'[1]1096R15'!$S95)</f>
        <v>1.877164110670623</v>
      </c>
      <c r="L23" s="5">
        <f>STDEV('[1]1096R15'!$N95,'[1]1096R15'!$S95)</f>
        <v>0.0030964916022135154</v>
      </c>
      <c r="M23" s="5">
        <f>AVERAGE('[1]1096R15'!$O95:$R95)</f>
        <v>1.8628567710124386</v>
      </c>
      <c r="N23" s="5">
        <f>STDEV('[1]1096R15'!$O95:$R95)</f>
        <v>0.009485479593273635</v>
      </c>
      <c r="P23" s="5">
        <f>AVERAGE('[1]1096R15'!$T95,'[1]1096R15'!$AA95)</f>
        <v>1.8618369532051064</v>
      </c>
      <c r="Q23" s="5">
        <f>STDEV('[1]1096R15'!$T95,'[1]1096R15'!$AA95)</f>
        <v>0.0021453111719311004</v>
      </c>
      <c r="R23" s="5">
        <f>AVERAGE('[1]1096R15'!$U95:$Z95)</f>
        <v>1.8596524021542475</v>
      </c>
      <c r="S23" s="5">
        <f>STDEV('[1]1096R15'!$U95:$Z95)</f>
        <v>0.02091711078946539</v>
      </c>
      <c r="U23" s="5">
        <f>AVERAGE('[1]1096R15'!$AB95,'[1]1096R15'!$AF95)</f>
        <v>1.864560747060161</v>
      </c>
      <c r="V23" s="5">
        <f>STDEV('[1]1096R15'!$AB95,'[1]1096R15'!$AF95)</f>
        <v>0.010282499457391707</v>
      </c>
      <c r="W23" s="5">
        <f>AVERAGE('[1]1096R15'!$AC95:$AD95)</f>
        <v>1.8964877265253999</v>
      </c>
      <c r="X23" s="5">
        <f>STDEV('[1]1096R15'!$AC95:$AD95)</f>
        <v>0.05656517091324087</v>
      </c>
      <c r="Z23" s="5">
        <f>AVERAGE('[1]1096R15'!$AF95,'[1]1096R15'!$AI95)</f>
        <v>1.8736391862907706</v>
      </c>
      <c r="AA23" s="5">
        <f>STDEV('[1]1096R15'!$AF95,'[1]1096R15'!$AI95)</f>
        <v>0.0025563524277164855</v>
      </c>
      <c r="AB23" s="5">
        <f>'[1]1096R15'!AG95</f>
        <v>1.8493619827463295</v>
      </c>
      <c r="AC23" s="5">
        <f>'[1]1096R15'!AH95</f>
        <v>1.8076158850584818</v>
      </c>
      <c r="AE23" s="5">
        <f>AVERAGE('[1]1096R15'!$AJ95:$AK95)</f>
        <v>1.860291691002093</v>
      </c>
      <c r="AF23" s="5">
        <f>STDEV('[1]1096R15'!$AJ95:$AK95)</f>
        <v>0.0013621799646898521</v>
      </c>
      <c r="AH23" s="5">
        <f>AVERAGE('[1]1096R15'!$AL95:$AL95)</f>
        <v>1.887033455076736</v>
      </c>
      <c r="AJ23" s="5">
        <f>AVERAGE('[1]1096R15'!$AM95:$AN95)</f>
        <v>1.8994943258494044</v>
      </c>
      <c r="AK23" s="5">
        <f>STDEV('[1]1096R15'!$AM95:$AN95)</f>
        <v>0.011875107874614585</v>
      </c>
      <c r="AM23" s="5">
        <f>AVERAGE('[1]1096R15'!$AO95:$AQ95)</f>
        <v>1.9280948656135992</v>
      </c>
      <c r="AN23" s="5">
        <f>STDEV('[1]1096R15'!$AO95:$AQ95)</f>
        <v>0.002370800363284844</v>
      </c>
      <c r="AP23" s="5">
        <f>AVERAGE('[1]1096R15'!$AR95,'[1]1096R15'!$AU95)</f>
        <v>1.885714102618657</v>
      </c>
      <c r="AQ23" s="5">
        <f>STDEV('[1]1096R15'!$AR95,'[1]1096R15'!$AU95)</f>
        <v>0.013086861042929106</v>
      </c>
      <c r="AR23" s="5">
        <f>AVERAGE('[1]1096R15'!$AS95:$AT95)</f>
        <v>1.8636737181806637</v>
      </c>
      <c r="AS23" s="5">
        <f>STDEV('[1]1096R15'!$AS95:$AT95)</f>
        <v>0.0005243746617917685</v>
      </c>
      <c r="AU23" s="5">
        <f>AVERAGE('[1]1096R15'!$AV95:$AX95)</f>
        <v>1.8898303366868257</v>
      </c>
      <c r="AV23" s="5">
        <f>STDEV('[1]1096R15'!$AV95:$AX95)</f>
        <v>0.011103444489080317</v>
      </c>
      <c r="AX23" s="5">
        <f>AVERAGE(M23,R23,W23,AB23:AC23,AE23,AH23,AJ23,AM23,AU23,D23,H23,AR23)</f>
        <v>1.8739904593094843</v>
      </c>
      <c r="AY23" s="5">
        <f>STDEV(M23,R23,W23,AB23:AC23,AE23,AH23,AJ23,AM23,AU23,D23,H23,AR23)</f>
        <v>0.03086287340425783</v>
      </c>
      <c r="AZ23" s="5">
        <f>AVERAGE(B23,G23,K23,P23,U23,Z23,AP23)</f>
        <v>1.8799209902078662</v>
      </c>
      <c r="BA23" s="5">
        <f>STDEV(B23,G23,K23,P23,U23,Z23,AP23)</f>
        <v>0.019619953633425065</v>
      </c>
    </row>
    <row r="24" spans="1:53" ht="12.75">
      <c r="A24" s="7" t="str">
        <f>'[1]1096R15'!$A100</f>
        <v>Ti</v>
      </c>
      <c r="B24" s="5">
        <f>AVERAGE('[1]1096R15'!$B100,'[1]1096R15'!$E100)</f>
        <v>0.00976100344423875</v>
      </c>
      <c r="C24" s="5">
        <f>STDEV('[1]1096R15'!$B100,'[1]1096R15'!$E100)</f>
        <v>0.0002900510704701827</v>
      </c>
      <c r="D24" s="5">
        <f>AVERAGE('[1]1096R15'!$C100:$D100)</f>
        <v>0.007996981923671022</v>
      </c>
      <c r="E24" s="5">
        <f>STDEV('[1]1096R15'!$C100:$D100)</f>
        <v>0.003879382780215697</v>
      </c>
      <c r="G24" s="5">
        <f>'[1]1096R15'!$F100</f>
        <v>0.007089663385726143</v>
      </c>
      <c r="H24" s="5">
        <f>AVERAGE('[1]1096R15'!$G100:$I100)</f>
        <v>0.011336053985483258</v>
      </c>
      <c r="I24" s="5">
        <f>STDEV('[1]1096R15'!$G100:$I100)</f>
        <v>0.0019120551329310518</v>
      </c>
      <c r="K24" s="5">
        <f>AVERAGE('[1]1096R15'!$N100,'[1]1096R15'!$S100)</f>
        <v>0.009909543391459021</v>
      </c>
      <c r="L24" s="5">
        <f>STDEV('[1]1096R15'!$N100,'[1]1096R15'!$S100)</f>
        <v>0.0011565136371649084</v>
      </c>
      <c r="M24" s="5">
        <f>AVERAGE('[1]1096R15'!$O100:$R100)</f>
        <v>0.010243189442064298</v>
      </c>
      <c r="N24" s="5">
        <f>STDEV('[1]1096R15'!$O100:$R100)</f>
        <v>0.0012768630069040121</v>
      </c>
      <c r="P24" s="5">
        <f>AVERAGE('[1]1096R15'!$T100,'[1]1096R15'!$AA100)</f>
        <v>0.009469942684604705</v>
      </c>
      <c r="Q24" s="5">
        <f>STDEV('[1]1096R15'!$T100,'[1]1096R15'!$AA100)</f>
        <v>0.00024660929060907767</v>
      </c>
      <c r="R24" s="5">
        <f>AVERAGE('[1]1096R15'!$U100:$Z100)</f>
        <v>0.010725193311208697</v>
      </c>
      <c r="S24" s="5">
        <f>STDEV('[1]1096R15'!$U100:$Z100)</f>
        <v>0.0016210982273180989</v>
      </c>
      <c r="U24" s="5">
        <f>AVERAGE('[1]1096R15'!$AB100,'[1]1096R15'!$AF100)</f>
        <v>0.009843735439761216</v>
      </c>
      <c r="V24" s="5">
        <f>STDEV('[1]1096R15'!$AB100,'[1]1096R15'!$AF100)</f>
        <v>0.00154751536454357</v>
      </c>
      <c r="W24" s="5">
        <f>AVERAGE('[1]1096R15'!$AC100:$AD100)</f>
        <v>0.006080146907944856</v>
      </c>
      <c r="X24" s="5">
        <f>STDEV('[1]1096R15'!$AC100:$AD100)</f>
        <v>0.0025936360881525485</v>
      </c>
      <c r="Z24" s="5">
        <f>AVERAGE('[1]1096R15'!$AF100,'[1]1096R15'!$AI100)</f>
        <v>0.009693616559242245</v>
      </c>
      <c r="AA24" s="5">
        <f>STDEV('[1]1096R15'!$AF100,'[1]1096R15'!$AI100)</f>
        <v>0.0013352152077453756</v>
      </c>
      <c r="AB24" s="5">
        <f>'[1]1096R15'!AG100</f>
        <v>0.01019031060453059</v>
      </c>
      <c r="AC24" s="5">
        <f>'[1]1096R15'!AH100</f>
        <v>0.020149606551233244</v>
      </c>
      <c r="AE24" s="5">
        <f>AVERAGE('[1]1096R15'!$AJ100:$AK100)</f>
        <v>0.010721292738720276</v>
      </c>
      <c r="AF24" s="5">
        <f>STDEV('[1]1096R15'!$AJ100:$AK100)</f>
        <v>1.9023654175598644E-05</v>
      </c>
      <c r="AH24" s="5">
        <f>AVERAGE('[1]1096R15'!$AL100:$AL100)</f>
        <v>0.009881909096746395</v>
      </c>
      <c r="AJ24" s="5">
        <f>AVERAGE('[1]1096R15'!$AM100:$AN100)</f>
        <v>0.010496028233135706</v>
      </c>
      <c r="AK24" s="5">
        <f>STDEV('[1]1096R15'!$AM100:$AN100)</f>
        <v>0.002339969765724819</v>
      </c>
      <c r="AM24" s="5">
        <f>AVERAGE('[1]1096R15'!$AO100:$AQ100)</f>
        <v>0.005886754245054184</v>
      </c>
      <c r="AN24" s="5">
        <f>STDEV('[1]1096R15'!$AO100:$AQ100)</f>
        <v>0.0012555243177922914</v>
      </c>
      <c r="AP24" s="5">
        <f>AVERAGE('[1]1096R15'!$AR100,'[1]1096R15'!$AU100)</f>
        <v>0.011043558370959376</v>
      </c>
      <c r="AQ24" s="5">
        <f>STDEV('[1]1096R15'!$AR100,'[1]1096R15'!$AU100)</f>
        <v>0.00048383648594544244</v>
      </c>
      <c r="AR24" s="5">
        <f>AVERAGE('[1]1096R15'!$AS100:$AT100)</f>
        <v>0.01179454148693055</v>
      </c>
      <c r="AS24" s="5">
        <f>STDEV('[1]1096R15'!$AS100:$AT100)</f>
        <v>1.735596338493759E-05</v>
      </c>
      <c r="AU24" s="5">
        <f>AVERAGE('[1]1096R15'!$AV100:$AX100)</f>
        <v>0.009299356796933821</v>
      </c>
      <c r="AV24" s="5">
        <f>STDEV('[1]1096R15'!$AV100:$AX100)</f>
        <v>0.0007077885874707157</v>
      </c>
      <c r="AX24" s="5">
        <f>AVERAGE(M24,R24,W24,AB24:AC24,AE24,AH24,AJ24,AM24,AU24,D24,H24,AR24)</f>
        <v>0.010369335794127453</v>
      </c>
      <c r="AY24" s="5">
        <f>STDEV(M24,R24,W24,AB24:AC24,AE24,AH24,AJ24,AM24,AU24,D24,H24,AR24)</f>
        <v>0.0034693317673163654</v>
      </c>
      <c r="AZ24" s="5">
        <f>AVERAGE(B24,G24,K24,P24,U24,Z24,AP24)</f>
        <v>0.009544437610855923</v>
      </c>
      <c r="BA24" s="5">
        <f>STDEV(B24,G24,K24,P24,U24,Z24,AP24)</f>
        <v>0.0011951893562681124</v>
      </c>
    </row>
    <row r="25" spans="1:53" ht="12.75">
      <c r="A25" s="7" t="str">
        <f>'[1]1096R15'!$A94</f>
        <v>Al</v>
      </c>
      <c r="B25" s="5">
        <f>AVERAGE('[1]1096R15'!$B94,'[1]1096R15'!$E94)</f>
        <v>0.1878002869709186</v>
      </c>
      <c r="C25" s="5">
        <f>STDEV('[1]1096R15'!$B94,'[1]1096R15'!$E94)</f>
        <v>0.0036086160302635107</v>
      </c>
      <c r="D25" s="5">
        <f>AVERAGE('[1]1096R15'!$C94:$D94)</f>
        <v>0.13448274353118186</v>
      </c>
      <c r="E25" s="5">
        <f>STDEV('[1]1096R15'!$C94:$D94)</f>
        <v>0.0649920440537094</v>
      </c>
      <c r="G25" s="5">
        <f>'[1]1096R15'!$F94</f>
        <v>0.08422451947347696</v>
      </c>
      <c r="H25" s="5">
        <f>AVERAGE('[1]1096R15'!$G94:$I94)</f>
        <v>0.18764174346360793</v>
      </c>
      <c r="I25" s="5">
        <f>STDEV('[1]1096R15'!$G94:$I94)</f>
        <v>0.033247320203641184</v>
      </c>
      <c r="K25" s="5">
        <f>AVERAGE('[1]1096R15'!$N94,'[1]1096R15'!$S94)</f>
        <v>0.15267909758487427</v>
      </c>
      <c r="L25" s="5">
        <f>STDEV('[1]1096R15'!$N94,'[1]1096R15'!$S94)</f>
        <v>0.002270927223644137</v>
      </c>
      <c r="M25" s="5">
        <f>AVERAGE('[1]1096R15'!$O94:$R94)</f>
        <v>0.16206229985144438</v>
      </c>
      <c r="N25" s="5">
        <f>STDEV('[1]1096R15'!$O94:$R94)</f>
        <v>0.012238986571723868</v>
      </c>
      <c r="P25" s="5">
        <f>AVERAGE('[1]1096R15'!$T94,'[1]1096R15'!$AA94)</f>
        <v>0.16035214291231786</v>
      </c>
      <c r="Q25" s="5">
        <f>STDEV('[1]1096R15'!$T94,'[1]1096R15'!$AA94)</f>
        <v>0.014503007373458264</v>
      </c>
      <c r="R25" s="5">
        <f>AVERAGE('[1]1096R15'!$U94:$Z94)</f>
        <v>0.1882122760302469</v>
      </c>
      <c r="S25" s="5">
        <f>STDEV('[1]1096R15'!$U94:$Z94)</f>
        <v>0.023959699039785492</v>
      </c>
      <c r="U25" s="5">
        <f>AVERAGE('[1]1096R15'!$AB94,'[1]1096R15'!$AF94)</f>
        <v>0.16422025844392146</v>
      </c>
      <c r="V25" s="5">
        <f>STDEV('[1]1096R15'!$AB94,'[1]1096R15'!$AF94)</f>
        <v>0.014441375367163695</v>
      </c>
      <c r="W25" s="5">
        <f>AVERAGE('[1]1096R15'!$AC94:$AD94)</f>
        <v>0.125371488574798</v>
      </c>
      <c r="X25" s="5">
        <f>STDEV('[1]1096R15'!$AC94:$AD94)</f>
        <v>0.06280851873027524</v>
      </c>
      <c r="Z25" s="5">
        <f>AVERAGE('[1]1096R15'!$AF94,'[1]1096R15'!$AI94)</f>
        <v>0.1641095791199772</v>
      </c>
      <c r="AA25" s="5">
        <f>STDEV('[1]1096R15'!$AF94,'[1]1096R15'!$AI94)</f>
        <v>0.014284851166167362</v>
      </c>
      <c r="AB25" s="5">
        <f>'[1]1096R15'!AG94</f>
        <v>0.18089990213998802</v>
      </c>
      <c r="AC25" s="5">
        <f>'[1]1096R15'!AH94</f>
        <v>0.2706605027906898</v>
      </c>
      <c r="AE25" s="5">
        <f>AVERAGE('[1]1096R15'!$AJ94:$AK94)</f>
        <v>0.1818072712461119</v>
      </c>
      <c r="AF25" s="5">
        <f>STDEV('[1]1096R15'!$AJ94:$AK94)</f>
        <v>0.008512268061223167</v>
      </c>
      <c r="AH25" s="5">
        <f>AVERAGE('[1]1096R15'!$AL94:$AL94)</f>
        <v>0.1477980615366346</v>
      </c>
      <c r="AJ25" s="5">
        <f>AVERAGE('[1]1096R15'!$AM94:$AN94)</f>
        <v>0.15513358490884951</v>
      </c>
      <c r="AK25" s="5">
        <f>STDEV('[1]1096R15'!$AM94:$AN94)</f>
        <v>0.002657481389411747</v>
      </c>
      <c r="AM25" s="5">
        <f>AVERAGE('[1]1096R15'!$AO94:$AQ94)</f>
        <v>0.08544276681221886</v>
      </c>
      <c r="AN25" s="5">
        <f>STDEV('[1]1096R15'!$AO94:$AQ94)</f>
        <v>0.009102323633143899</v>
      </c>
      <c r="AP25" s="5">
        <f>AVERAGE('[1]1096R15'!$AR94,'[1]1096R15'!$AU94)</f>
        <v>0.16053729844119347</v>
      </c>
      <c r="AQ25" s="5">
        <f>STDEV('[1]1096R15'!$AR94,'[1]1096R15'!$AU94)</f>
        <v>0.008876400749018257</v>
      </c>
      <c r="AR25" s="5">
        <f>AVERAGE('[1]1096R15'!$AS94:$AT94)</f>
        <v>0.17911091704855087</v>
      </c>
      <c r="AS25" s="5">
        <f>STDEV('[1]1096R15'!$AS94:$AT94)</f>
        <v>0.001996200743554523</v>
      </c>
      <c r="AU25" s="5">
        <f>AVERAGE('[1]1096R15'!$AV94:$AX94)</f>
        <v>0.15162742532868495</v>
      </c>
      <c r="AV25" s="5">
        <f>STDEV('[1]1096R15'!$AV94:$AX94)</f>
        <v>0.008310406733070477</v>
      </c>
      <c r="AX25" s="5">
        <f>AVERAGE(M25,R25,W25,AB25:AC25,AE25,AH25,AJ25,AM25,AU25,D25,H25,AR25)</f>
        <v>0.16540392178946212</v>
      </c>
      <c r="AY25" s="5">
        <f>STDEV(M25,R25,W25,AB25:AC25,AE25,AH25,AJ25,AM25,AU25,D25,H25,AR25)</f>
        <v>0.04316602858495057</v>
      </c>
      <c r="AZ25" s="5">
        <f>AVERAGE(B25,G25,K25,P25,U25,Z25,AP25)</f>
        <v>0.1534175975638114</v>
      </c>
      <c r="BA25" s="5">
        <f>STDEV(B25,G25,K25,P25,U25,Z25,AP25)</f>
        <v>0.03240419412195886</v>
      </c>
    </row>
    <row r="26" spans="1:53" ht="12.75">
      <c r="A26" s="7" t="str">
        <f>'[1]1096R15'!$A102</f>
        <v>Mn</v>
      </c>
      <c r="B26" s="5">
        <f>AVERAGE('[1]1096R15'!$B102,'[1]1096R15'!$E102)</f>
        <v>0.003505780371392796</v>
      </c>
      <c r="C26" s="5">
        <f>STDEV('[1]1096R15'!$B102,'[1]1096R15'!$E102)</f>
        <v>0.0011305996443610044</v>
      </c>
      <c r="D26" s="5">
        <f>AVERAGE('[1]1096R15'!$C102:$D102)</f>
        <v>0.0038404179963427137</v>
      </c>
      <c r="E26" s="5">
        <f>STDEV('[1]1096R15'!$C102:$D102)</f>
        <v>0.0007694598818124072</v>
      </c>
      <c r="G26" s="5">
        <f>'[1]1096R15'!$F102</f>
        <v>0.004754599196451993</v>
      </c>
      <c r="H26" s="5">
        <f>AVERAGE('[1]1096R15'!$G102:$I102)</f>
        <v>0.004162616141100586</v>
      </c>
      <c r="I26" s="5">
        <f>STDEV('[1]1096R15'!$G102:$I102)</f>
        <v>0.0008335704528209508</v>
      </c>
      <c r="K26" s="5">
        <f>AVERAGE('[1]1096R15'!$N102,'[1]1096R15'!$S102)</f>
        <v>0.005163482752763649</v>
      </c>
      <c r="L26" s="5">
        <f>STDEV('[1]1096R15'!$N102,'[1]1096R15'!$S102)</f>
        <v>0.0007155801053982938</v>
      </c>
      <c r="M26" s="5">
        <f>AVERAGE('[1]1096R15'!$O102:$R102)</f>
        <v>0.004368381799793333</v>
      </c>
      <c r="N26" s="5">
        <f>STDEV('[1]1096R15'!$O102:$R102)</f>
        <v>0.001206106287146672</v>
      </c>
      <c r="P26" s="5">
        <f>AVERAGE('[1]1096R15'!$T102,'[1]1096R15'!$AA102)</f>
        <v>0.0037140680788579575</v>
      </c>
      <c r="Q26" s="5">
        <f>STDEV('[1]1096R15'!$T102,'[1]1096R15'!$AA102)</f>
        <v>7.017103793932021E-05</v>
      </c>
      <c r="R26" s="5">
        <f>AVERAGE('[1]1096R15'!$U102:$Z102)</f>
        <v>0.004362955708230965</v>
      </c>
      <c r="S26" s="5">
        <f>STDEV('[1]1096R15'!$U102:$Z102)</f>
        <v>0.000794506606403281</v>
      </c>
      <c r="U26" s="5">
        <f>AVERAGE('[1]1096R15'!$AB102,'[1]1096R15'!$AF102)</f>
        <v>0.0041160776125850245</v>
      </c>
      <c r="V26" s="5">
        <f>STDEV('[1]1096R15'!$AB102,'[1]1096R15'!$AF102)</f>
        <v>0.0006247424578684857</v>
      </c>
      <c r="W26" s="5">
        <f>AVERAGE('[1]1096R15'!$AC102:$AD102)</f>
        <v>0.005909564872050373</v>
      </c>
      <c r="X26" s="5">
        <f>STDEV('[1]1096R15'!$AC102:$AD102)</f>
        <v>0.0014218169153040292</v>
      </c>
      <c r="Z26" s="5">
        <f>AVERAGE('[1]1096R15'!$AF102,'[1]1096R15'!$AI102)</f>
        <v>0.005406584545513251</v>
      </c>
      <c r="AA26" s="5">
        <f>STDEV('[1]1096R15'!$AF102,'[1]1096R15'!$AI102)</f>
        <v>0.001200309949015118</v>
      </c>
      <c r="AB26" s="5">
        <f>'[1]1096R15'!AG102</f>
        <v>0.0028849190813164615</v>
      </c>
      <c r="AC26" s="5">
        <f>'[1]1096R15'!AH102</f>
        <v>0.005088441125046866</v>
      </c>
      <c r="AE26" s="5">
        <f>AVERAGE('[1]1096R15'!$AJ102:$AK102)</f>
        <v>0.004069559463963725</v>
      </c>
      <c r="AF26" s="5">
        <f>STDEV('[1]1096R15'!$AJ102:$AK102)</f>
        <v>0.0023792621005941698</v>
      </c>
      <c r="AH26" s="5">
        <f>AVERAGE('[1]1096R15'!$AL102:$AL102)</f>
        <v>0.005611642178779924</v>
      </c>
      <c r="AJ26" s="5">
        <f>AVERAGE('[1]1096R15'!$AM102:$AN102)</f>
        <v>0.0049372484062620795</v>
      </c>
      <c r="AK26" s="5">
        <f>STDEV('[1]1096R15'!$AM102:$AN102)</f>
        <v>0.0006888842367425878</v>
      </c>
      <c r="AM26" s="5">
        <f>AVERAGE('[1]1096R15'!$AO102:$AQ102)</f>
        <v>0.005442621298282925</v>
      </c>
      <c r="AN26" s="5">
        <f>STDEV('[1]1096R15'!$AO102:$AQ102)</f>
        <v>0.0012681247945304302</v>
      </c>
      <c r="AP26" s="5">
        <f>AVERAGE('[1]1096R15'!$AR102,'[1]1096R15'!$AU102)</f>
        <v>0.0037750727545852658</v>
      </c>
      <c r="AQ26" s="5">
        <f>STDEV('[1]1096R15'!$AR102,'[1]1096R15'!$AU102)</f>
        <v>0.0003560879736970089</v>
      </c>
      <c r="AR26" s="5">
        <f>AVERAGE('[1]1096R15'!$AS102:$AT102)</f>
        <v>0.0044634309274515565</v>
      </c>
      <c r="AS26" s="5">
        <f>STDEV('[1]1096R15'!$AS102:$AT102)</f>
        <v>0.0010638617932906306</v>
      </c>
      <c r="AU26" s="5">
        <f>AVERAGE('[1]1096R15'!$AV102:$AX102)</f>
        <v>0.005047578000171796</v>
      </c>
      <c r="AV26" s="5">
        <f>STDEV('[1]1096R15'!$AV102:$AX102)</f>
        <v>0.0013979257443654304</v>
      </c>
      <c r="AX26" s="5">
        <f>AVERAGE(M26,R26,W26,AB26:AC26,AE26,AH26,AJ26,AM26,AU26,D26,H26,AR26)</f>
        <v>0.0046299520768302545</v>
      </c>
      <c r="AY26" s="5">
        <f>STDEV(M26,R26,W26,AB26:AC26,AE26,AH26,AJ26,AM26,AU26,D26,H26,AR26)</f>
        <v>0.000822039770917687</v>
      </c>
      <c r="AZ26" s="5">
        <f>AVERAGE(B26,G26,K26,P26,U26,Z26,AP26)</f>
        <v>0.004347952187449991</v>
      </c>
      <c r="BA26" s="5">
        <f>STDEV(B26,G26,K26,P26,U26,Z26,AP26)</f>
        <v>0.0007576469556445222</v>
      </c>
    </row>
    <row r="27" spans="1:53" ht="12.75">
      <c r="A27" s="7" t="str">
        <f>'[1]1096R15'!$A103</f>
        <v>Fe2</v>
      </c>
      <c r="B27" s="5">
        <f>AVERAGE('[1]1096R15'!$B103,'[1]1096R15'!$E103)</f>
        <v>0.13564685389478956</v>
      </c>
      <c r="C27" s="5">
        <f>STDEV('[1]1096R15'!$B103,'[1]1096R15'!$E103)</f>
        <v>0.0060663685063803595</v>
      </c>
      <c r="D27" s="5">
        <f>AVERAGE('[1]1096R15'!$C103:$D103)</f>
        <v>0.12650462015158453</v>
      </c>
      <c r="E27" s="5">
        <f>STDEV('[1]1096R15'!$C103:$D103)</f>
        <v>0.006302121857783562</v>
      </c>
      <c r="G27" s="5">
        <f>'[1]1096R15'!$F103</f>
        <v>0.1480856357249753</v>
      </c>
      <c r="H27" s="5">
        <f>AVERAGE('[1]1096R15'!$G103:$I103)</f>
        <v>0.14410010849670388</v>
      </c>
      <c r="I27" s="5">
        <f>STDEV('[1]1096R15'!$G103:$I103)</f>
        <v>0.017412767470590458</v>
      </c>
      <c r="K27" s="5">
        <f>AVERAGE('[1]1096R15'!$N103,'[1]1096R15'!$S103)</f>
        <v>0.13322402479643478</v>
      </c>
      <c r="L27" s="5">
        <f>STDEV('[1]1096R15'!$N103,'[1]1096R15'!$S103)</f>
        <v>0.018717097198135184</v>
      </c>
      <c r="M27" s="5">
        <f>AVERAGE('[1]1096R15'!$O103:$R103)</f>
        <v>0.1273973710405937</v>
      </c>
      <c r="N27" s="5">
        <f>STDEV('[1]1096R15'!$O103:$R103)</f>
        <v>0.004350923818579397</v>
      </c>
      <c r="P27" s="5">
        <f>AVERAGE('[1]1096R15'!$T103,'[1]1096R15'!$AA103)</f>
        <v>0.1233789351647896</v>
      </c>
      <c r="Q27" s="5">
        <f>STDEV('[1]1096R15'!$T103,'[1]1096R15'!$AA103)</f>
        <v>0.0016756804616646994</v>
      </c>
      <c r="R27" s="5">
        <f>AVERAGE('[1]1096R15'!$U103:$Z103)</f>
        <v>0.13714539895138664</v>
      </c>
      <c r="S27" s="5">
        <f>STDEV('[1]1096R15'!$U103:$Z103)</f>
        <v>0.008076618940747947</v>
      </c>
      <c r="U27" s="5">
        <f>AVERAGE('[1]1096R15'!$AB103,'[1]1096R15'!$AF103)</f>
        <v>0.12566409131952452</v>
      </c>
      <c r="V27" s="5">
        <f>STDEV('[1]1096R15'!$AB103,'[1]1096R15'!$AF103)</f>
        <v>0.00288991572156007</v>
      </c>
      <c r="W27" s="5">
        <f>AVERAGE('[1]1096R15'!$AC103:$AD103)</f>
        <v>0.11706627048724932</v>
      </c>
      <c r="X27" s="5">
        <f>STDEV('[1]1096R15'!$AC103:$AD103)</f>
        <v>0.00926272755224914</v>
      </c>
      <c r="Z27" s="5">
        <f>AVERAGE('[1]1096R15'!$AF103,'[1]1096R15'!$AI103)</f>
        <v>0.12855013781491564</v>
      </c>
      <c r="AA27" s="5">
        <f>STDEV('[1]1096R15'!$AF103,'[1]1096R15'!$AI103)</f>
        <v>0.0011915703738613632</v>
      </c>
      <c r="AB27" s="5">
        <f>'[1]1096R15'!AG103</f>
        <v>0.13240554643228483</v>
      </c>
      <c r="AC27" s="5">
        <f>'[1]1096R15'!AH103</f>
        <v>0.1619104221534796</v>
      </c>
      <c r="AE27" s="5">
        <f>AVERAGE('[1]1096R15'!$AJ103:$AK103)</f>
        <v>0.13601561585924465</v>
      </c>
      <c r="AF27" s="5">
        <f>STDEV('[1]1096R15'!$AJ103:$AK103)</f>
        <v>0.013961244241860607</v>
      </c>
      <c r="AH27" s="5">
        <f>AVERAGE('[1]1096R15'!$AL103:$AL103)</f>
        <v>0.14724031135554252</v>
      </c>
      <c r="AJ27" s="5">
        <f>AVERAGE('[1]1096R15'!$AM103:$AN103)</f>
        <v>0.14486363426387305</v>
      </c>
      <c r="AK27" s="5">
        <f>STDEV('[1]1096R15'!$AM103:$AN103)</f>
        <v>0.0021587007198097495</v>
      </c>
      <c r="AM27" s="5">
        <f>AVERAGE('[1]1096R15'!$AO103:$AQ103)</f>
        <v>0.13687730931857217</v>
      </c>
      <c r="AN27" s="5">
        <f>STDEV('[1]1096R15'!$AO103:$AQ103)</f>
        <v>0.007839304599895168</v>
      </c>
      <c r="AP27" s="5">
        <f>AVERAGE('[1]1096R15'!$AR103,'[1]1096R15'!$AU103)</f>
        <v>0.13848865282262918</v>
      </c>
      <c r="AQ27" s="5">
        <f>STDEV('[1]1096R15'!$AR103,'[1]1096R15'!$AU103)</f>
        <v>0.010158060589931463</v>
      </c>
      <c r="AR27" s="5">
        <f>AVERAGE('[1]1096R15'!$AS103:$AT103)</f>
        <v>0.1278254437691521</v>
      </c>
      <c r="AS27" s="5">
        <f>STDEV('[1]1096R15'!$AS103:$AT103)</f>
        <v>0.001633229240551103</v>
      </c>
      <c r="AU27" s="5">
        <f>AVERAGE('[1]1096R15'!$AV103:$AX103)</f>
        <v>0.13645073850747283</v>
      </c>
      <c r="AV27" s="5">
        <f>STDEV('[1]1096R15'!$AV103:$AX103)</f>
        <v>0.007970889777566771</v>
      </c>
      <c r="AX27" s="5">
        <f>AVERAGE(M27,R27,W27,AB27:AC27,AE27,AH27,AJ27,AM27,AU27,D27,H27,AR27)</f>
        <v>0.13660021467593383</v>
      </c>
      <c r="AY27" s="5">
        <f>STDEV(M27,R27,W27,AB27:AC27,AE27,AH27,AJ27,AM27,AU27,D27,H27,AR27)</f>
        <v>0.011335302739074364</v>
      </c>
      <c r="AZ27" s="5">
        <f>AVERAGE(B27,G27,K27,P27,U27,Z27,AP27)</f>
        <v>0.13329119021972266</v>
      </c>
      <c r="BA27" s="5">
        <f>STDEV(B27,G27,K27,P27,U27,Z27,AP27)</f>
        <v>0.008469021132665342</v>
      </c>
    </row>
    <row r="28" spans="1:53" ht="12.75">
      <c r="A28" s="7" t="str">
        <f>'[1]1096R15'!$A93</f>
        <v>Mg</v>
      </c>
      <c r="B28" s="5">
        <f>AVERAGE('[1]1096R15'!$B93,'[1]1096R15'!$E93)</f>
        <v>0.9285084685388848</v>
      </c>
      <c r="C28" s="5">
        <f>STDEV('[1]1096R15'!$B93,'[1]1096R15'!$E93)</f>
        <v>0.004974824840227544</v>
      </c>
      <c r="D28" s="5">
        <f>AVERAGE('[1]1096R15'!$C93:$D93)</f>
        <v>0.9610318875502806</v>
      </c>
      <c r="E28" s="5">
        <f>STDEV('[1]1096R15'!$C93:$D93)</f>
        <v>0.053069902851218737</v>
      </c>
      <c r="G28" s="5">
        <f>'[1]1096R15'!$F93</f>
        <v>0.9935735016653277</v>
      </c>
      <c r="H28" s="5">
        <f>AVERAGE('[1]1096R15'!$G93:$I93)</f>
        <v>0.9175692348512152</v>
      </c>
      <c r="I28" s="5">
        <f>STDEV('[1]1096R15'!$G93:$I93)</f>
        <v>0.013094476119089128</v>
      </c>
      <c r="K28" s="5">
        <f>AVERAGE('[1]1096R15'!$N93,'[1]1096R15'!$S93)</f>
        <v>0.9389662960253806</v>
      </c>
      <c r="L28" s="5">
        <f>STDEV('[1]1096R15'!$N93,'[1]1096R15'!$S93)</f>
        <v>0.006084771018585527</v>
      </c>
      <c r="M28" s="5">
        <f>AVERAGE('[1]1096R15'!$O93:$R93)</f>
        <v>0.9328018894639566</v>
      </c>
      <c r="N28" s="5">
        <f>STDEV('[1]1096R15'!$O93:$R93)</f>
        <v>0.011219643366302327</v>
      </c>
      <c r="P28" s="5">
        <f>AVERAGE('[1]1096R15'!$T93,'[1]1096R15'!$AA93)</f>
        <v>0.9283599870498065</v>
      </c>
      <c r="Q28" s="5">
        <f>STDEV('[1]1096R15'!$T93,'[1]1096R15'!$AA93)</f>
        <v>0.011191183332924525</v>
      </c>
      <c r="R28" s="5">
        <f>AVERAGE('[1]1096R15'!$U93:$Z93)</f>
        <v>0.9296206140110085</v>
      </c>
      <c r="S28" s="5">
        <f>STDEV('[1]1096R15'!$U93:$Z93)</f>
        <v>0.01289014020070335</v>
      </c>
      <c r="U28" s="5">
        <f>AVERAGE('[1]1096R15'!$AB93,'[1]1096R15'!$AF93)</f>
        <v>0.9367281950704223</v>
      </c>
      <c r="V28" s="5">
        <f>STDEV('[1]1096R15'!$AB93,'[1]1096R15'!$AF93)</f>
        <v>0.0011507614560770925</v>
      </c>
      <c r="W28" s="5">
        <f>AVERAGE('[1]1096R15'!$AC93:$AD93)</f>
        <v>1.0185680506750772</v>
      </c>
      <c r="X28" s="5">
        <f>STDEV('[1]1096R15'!$AC93:$AD93)</f>
        <v>0.10639041318117891</v>
      </c>
      <c r="Z28" s="5">
        <f>AVERAGE('[1]1096R15'!$AF93,'[1]1096R15'!$AI93)</f>
        <v>0.9384334773381418</v>
      </c>
      <c r="AA28" s="5">
        <f>STDEV('[1]1096R15'!$AF93,'[1]1096R15'!$AI93)</f>
        <v>0.0012608718546062328</v>
      </c>
      <c r="AB28" s="5">
        <f>'[1]1096R15'!AG93</f>
        <v>0.9414808877078076</v>
      </c>
      <c r="AC28" s="5">
        <f>'[1]1096R15'!AH93</f>
        <v>0.8903119249092667</v>
      </c>
      <c r="AE28" s="5">
        <f>AVERAGE('[1]1096R15'!$AJ93:$AK93)</f>
        <v>0.9332027465951209</v>
      </c>
      <c r="AF28" s="5">
        <f>STDEV('[1]1096R15'!$AJ93:$AK93)</f>
        <v>0.002734835136467173</v>
      </c>
      <c r="AH28" s="5">
        <f>AVERAGE('[1]1096R15'!$AL93:$AL93)</f>
        <v>0.9440180656075505</v>
      </c>
      <c r="AJ28" s="5">
        <f>AVERAGE('[1]1096R15'!$AM93:$AN93)</f>
        <v>0.9332378950240166</v>
      </c>
      <c r="AK28" s="5">
        <f>STDEV('[1]1096R15'!$AM93:$AN93)</f>
        <v>0.009027619605221587</v>
      </c>
      <c r="AM28" s="5">
        <f>AVERAGE('[1]1096R15'!$AO93:$AQ93)</f>
        <v>1.0144626798400218</v>
      </c>
      <c r="AN28" s="5">
        <f>STDEV('[1]1096R15'!$AO93:$AQ93)</f>
        <v>0.015891280269589973</v>
      </c>
      <c r="AP28" s="5">
        <f>AVERAGE('[1]1096R15'!$AR93,'[1]1096R15'!$AU93)</f>
        <v>0.9459598998634433</v>
      </c>
      <c r="AQ28" s="5">
        <f>STDEV('[1]1096R15'!$AR93,'[1]1096R15'!$AU93)</f>
        <v>0.01317909474115777</v>
      </c>
      <c r="AR28" s="5">
        <f>AVERAGE('[1]1096R15'!$AS93:$AT93)</f>
        <v>0.940910170818857</v>
      </c>
      <c r="AS28" s="5">
        <f>STDEV('[1]1096R15'!$AS93:$AT93)</f>
        <v>0.0050756759292140425</v>
      </c>
      <c r="AU28" s="5">
        <f>AVERAGE('[1]1096R15'!$AV93:$AX93)</f>
        <v>0.9686169533403964</v>
      </c>
      <c r="AV28" s="5">
        <f>STDEV('[1]1096R15'!$AV93:$AX93)</f>
        <v>0.0281187083686562</v>
      </c>
      <c r="AX28" s="5">
        <f aca="true" t="shared" si="4" ref="AX28:AX39">AVERAGE(M28,R28,W28,AB28:AC28,AE28,AH28,AJ28,AM28,AU28,D28,H28,AR28)</f>
        <v>0.9481410000303518</v>
      </c>
      <c r="AY28" s="5">
        <f aca="true" t="shared" si="5" ref="AY28:AY39">STDEV(M28,R28,W28,AB28:AC28,AE28,AH28,AJ28,AM28,AU28,D28,H28,AR28)</f>
        <v>0.0357770837002264</v>
      </c>
      <c r="AZ28" s="5">
        <f aca="true" t="shared" si="6" ref="AZ28:AZ39">AVERAGE(B28,G28,K28,P28,U28,Z28,AP28)</f>
        <v>0.944361403650201</v>
      </c>
      <c r="BA28" s="5">
        <f aca="true" t="shared" si="7" ref="BA28:BA39">STDEV(B28,G28,K28,P28,U28,Z28,AP28)</f>
        <v>0.022561988815720465</v>
      </c>
    </row>
    <row r="29" spans="1:53" ht="12.75">
      <c r="A29" s="7" t="str">
        <f>'[1]1096R15'!$A99</f>
        <v>Ca</v>
      </c>
      <c r="B29" s="5">
        <f>AVERAGE('[1]1096R15'!$B99,'[1]1096R15'!$E99)</f>
        <v>0.8329758902383573</v>
      </c>
      <c r="C29" s="5">
        <f>STDEV('[1]1096R15'!$B99,'[1]1096R15'!$E99)</f>
        <v>0.0035599993623626467</v>
      </c>
      <c r="D29" s="5">
        <f>AVERAGE('[1]1096R15'!$C99:$D99)</f>
        <v>0.8388890539026386</v>
      </c>
      <c r="E29" s="5">
        <f>STDEV('[1]1096R15'!$C99:$D99)</f>
        <v>0.01758272589866201</v>
      </c>
      <c r="G29" s="5">
        <f>'[1]1096R15'!$F99</f>
        <v>0.827931478392347</v>
      </c>
      <c r="H29" s="5">
        <f>AVERAGE('[1]1096R15'!$G99:$I99)</f>
        <v>0.8592273221179806</v>
      </c>
      <c r="I29" s="5">
        <f>STDEV('[1]1096R15'!$G99:$I99)</f>
        <v>0.019581906213418952</v>
      </c>
      <c r="K29" s="5">
        <f>AVERAGE('[1]1096R15'!$N99,'[1]1096R15'!$S99)</f>
        <v>0.8656838358619141</v>
      </c>
      <c r="L29" s="5">
        <f>STDEV('[1]1096R15'!$N99,'[1]1096R15'!$S99)</f>
        <v>0.028819154728384058</v>
      </c>
      <c r="M29" s="5">
        <f>AVERAGE('[1]1096R15'!$O99:$R99)</f>
        <v>0.8742225843493736</v>
      </c>
      <c r="N29" s="5">
        <f>STDEV('[1]1096R15'!$O99:$R99)</f>
        <v>0.0170406608366286</v>
      </c>
      <c r="P29" s="5">
        <f>AVERAGE('[1]1096R15'!$T99,'[1]1096R15'!$AA99)</f>
        <v>0.8902016673174189</v>
      </c>
      <c r="Q29" s="5">
        <f>STDEV('[1]1096R15'!$T99,'[1]1096R15'!$AA99)</f>
        <v>0.004869470159833045</v>
      </c>
      <c r="R29" s="5">
        <f>AVERAGE('[1]1096R15'!$U99:$Z99)</f>
        <v>0.8465326323310066</v>
      </c>
      <c r="S29" s="5">
        <f>STDEV('[1]1096R15'!$U99:$Z99)</f>
        <v>0.016049428085999955</v>
      </c>
      <c r="U29" s="5">
        <f>AVERAGE('[1]1096R15'!$AB99,'[1]1096R15'!$AF99)</f>
        <v>0.863200336092196</v>
      </c>
      <c r="V29" s="5">
        <f>STDEV('[1]1096R15'!$AB99,'[1]1096R15'!$AF99)</f>
        <v>0.010323352910208148</v>
      </c>
      <c r="W29" s="5">
        <f>AVERAGE('[1]1096R15'!$AC99:$AD99)</f>
        <v>0.7955672062592736</v>
      </c>
      <c r="X29" s="5">
        <f>STDEV('[1]1096R15'!$AC99:$AD99)</f>
        <v>0.08867850311438627</v>
      </c>
      <c r="Z29" s="5">
        <f>AVERAGE('[1]1096R15'!$AF99,'[1]1096R15'!$AI99)</f>
        <v>0.8524359327027744</v>
      </c>
      <c r="AA29" s="5">
        <f>STDEV('[1]1096R15'!$AF99,'[1]1096R15'!$AI99)</f>
        <v>0.025546518174383064</v>
      </c>
      <c r="AB29" s="5">
        <f>'[1]1096R15'!AG99</f>
        <v>0.8500435876668085</v>
      </c>
      <c r="AC29" s="5">
        <f>'[1]1096R15'!AH99</f>
        <v>0.8206470227923287</v>
      </c>
      <c r="AE29" s="5">
        <f>AVERAGE('[1]1096R15'!$AJ99:$AK99)</f>
        <v>0.8473047608879769</v>
      </c>
      <c r="AF29" s="5">
        <f>STDEV('[1]1096R15'!$AJ99:$AK99)</f>
        <v>0.00909191299728793</v>
      </c>
      <c r="AH29" s="5">
        <f>AVERAGE('[1]1096R15'!$AL99:$AL99)</f>
        <v>0.8321626453730754</v>
      </c>
      <c r="AJ29" s="5">
        <f>AVERAGE('[1]1096R15'!$AM99:$AN99)</f>
        <v>0.8356681825455428</v>
      </c>
      <c r="AK29" s="5">
        <f>STDEV('[1]1096R15'!$AM99:$AN99)</f>
        <v>0.0218352910337201</v>
      </c>
      <c r="AM29" s="5">
        <f>AVERAGE('[1]1096R15'!$AO99:$AQ99)</f>
        <v>0.8090205731039531</v>
      </c>
      <c r="AN29" s="5">
        <f>STDEV('[1]1096R15'!$AO99:$AQ99)</f>
        <v>0.010982617839666814</v>
      </c>
      <c r="AP29" s="5">
        <f>AVERAGE('[1]1096R15'!$AR99,'[1]1096R15'!$AU99)</f>
        <v>0.8331201417850531</v>
      </c>
      <c r="AQ29" s="5">
        <f>STDEV('[1]1096R15'!$AR99,'[1]1096R15'!$AU99)</f>
        <v>0.02761703145821388</v>
      </c>
      <c r="AR29" s="5">
        <f>AVERAGE('[1]1096R15'!$AS99:$AT99)</f>
        <v>0.8433881984730119</v>
      </c>
      <c r="AS29" s="5">
        <f>STDEV('[1]1096R15'!$AS99:$AT99)</f>
        <v>0.008292449838500393</v>
      </c>
      <c r="AU29" s="5">
        <f>AVERAGE('[1]1096R15'!$AV99:$AX99)</f>
        <v>0.8172447987141602</v>
      </c>
      <c r="AV29" s="5">
        <f>STDEV('[1]1096R15'!$AV99:$AX99)</f>
        <v>0.03541255526554927</v>
      </c>
      <c r="AX29" s="5">
        <f>AVERAGE(M29,R29,W29,AB29:AC29,AE29,AH29,AJ29,AM29,AU29,D29,H29,AR29)</f>
        <v>0.8361475821936254</v>
      </c>
      <c r="AY29" s="5">
        <f>STDEV(M29,R29,W29,AB29:AC29,AE29,AH29,AJ29,AM29,AU29,D29,H29,AR29)</f>
        <v>0.021338710695768773</v>
      </c>
      <c r="AZ29" s="5">
        <f>AVERAGE(B29,G29,K29,P29,U29,Z29,AP29)</f>
        <v>0.852221326055723</v>
      </c>
      <c r="BA29" s="5">
        <f>STDEV(B29,G29,K29,P29,U29,Z29,AP29)</f>
        <v>0.022618462038355037</v>
      </c>
    </row>
    <row r="30" spans="1:53" ht="15" customHeight="1">
      <c r="A30" s="7" t="str">
        <f>'[1]1096R15'!$A92</f>
        <v>Na</v>
      </c>
      <c r="B30" s="5">
        <f>AVERAGE('[1]1096R15'!$B92,'[1]1096R15'!$E92)</f>
        <v>0.012898705126984267</v>
      </c>
      <c r="C30" s="5">
        <f>STDEV('[1]1096R15'!$B92,'[1]1096R15'!$E92)</f>
        <v>0.0010726100251460511</v>
      </c>
      <c r="D30" s="5">
        <f>AVERAGE('[1]1096R15'!$C92:$D92)</f>
        <v>0.010830778030681661</v>
      </c>
      <c r="E30" s="5">
        <f>STDEV('[1]1096R15'!$C92:$D92)</f>
        <v>0.0033069408891223265</v>
      </c>
      <c r="G30" s="5">
        <f>'[1]1096R15'!$F92</f>
        <v>0.010325525119786192</v>
      </c>
      <c r="H30" s="5">
        <f>AVERAGE('[1]1096R15'!$G92:$I92)</f>
        <v>0.012906296956704899</v>
      </c>
      <c r="I30" s="5">
        <f>STDEV('[1]1096R15'!$G92:$I92)</f>
        <v>0.00223915696660177</v>
      </c>
      <c r="K30" s="5">
        <f>AVERAGE('[1]1096R15'!$N92,'[1]1096R15'!$S92)</f>
        <v>0.011076870051975996</v>
      </c>
      <c r="L30" s="5">
        <f>STDEV('[1]1096R15'!$N92,'[1]1096R15'!$S92)</f>
        <v>0.0017858094132485794</v>
      </c>
      <c r="M30" s="5">
        <f>AVERAGE('[1]1096R15'!$O92:$R92)</f>
        <v>0.012729247499761611</v>
      </c>
      <c r="N30" s="5">
        <f>STDEV('[1]1096R15'!$O92:$R92)</f>
        <v>0.00146944090377143</v>
      </c>
      <c r="P30" s="5">
        <f>AVERAGE('[1]1096R15'!$T92,'[1]1096R15'!$AA92)</f>
        <v>0.012823748876918263</v>
      </c>
      <c r="Q30" s="5">
        <f>STDEV('[1]1096R15'!$T92,'[1]1096R15'!$AA92)</f>
        <v>0.00010717571618447821</v>
      </c>
      <c r="R30" s="5">
        <f>AVERAGE('[1]1096R15'!$U92:$Z92)</f>
        <v>0.01334715520885718</v>
      </c>
      <c r="S30" s="5">
        <f>STDEV('[1]1096R15'!$U92:$Z92)</f>
        <v>0.0008207064744754053</v>
      </c>
      <c r="U30" s="5">
        <f>AVERAGE('[1]1096R15'!$AB92,'[1]1096R15'!$AF92)</f>
        <v>0.01200080805772111</v>
      </c>
      <c r="V30" s="5">
        <f>STDEV('[1]1096R15'!$AB92,'[1]1096R15'!$AF92)</f>
        <v>0.0011202065282558942</v>
      </c>
      <c r="W30" s="5">
        <f>AVERAGE('[1]1096R15'!$AC92:$AD92)</f>
        <v>0.009035959472994917</v>
      </c>
      <c r="X30" s="5">
        <f>STDEV('[1]1096R15'!$AC92:$AD92)</f>
        <v>0.004495197033315501</v>
      </c>
      <c r="Z30" s="5">
        <f>AVERAGE('[1]1096R15'!$AF92,'[1]1096R15'!$AI92)</f>
        <v>0.012621353938990769</v>
      </c>
      <c r="AA30" s="5">
        <f>STDEV('[1]1096R15'!$AF92,'[1]1096R15'!$AI92)</f>
        <v>0.0019977909296222066</v>
      </c>
      <c r="AB30" s="5">
        <f>'[1]1096R15'!AG92</f>
        <v>0.014343765449719346</v>
      </c>
      <c r="AC30" s="5">
        <f>'[1]1096R15'!AH92</f>
        <v>0.01614978357210897</v>
      </c>
      <c r="AE30" s="5">
        <f>AVERAGE('[1]1096R15'!$AJ92:$AK92)</f>
        <v>0.014812961883221705</v>
      </c>
      <c r="AF30" s="5">
        <f>STDEV('[1]1096R15'!$AJ92:$AK92)</f>
        <v>0.00047489529256498604</v>
      </c>
      <c r="AH30" s="5">
        <f>AVERAGE('[1]1096R15'!$AL92:$AL92)</f>
        <v>0.011000291962194238</v>
      </c>
      <c r="AJ30" s="5">
        <f>AVERAGE('[1]1096R15'!$AM92:$AN92)</f>
        <v>0.011442291699133494</v>
      </c>
      <c r="AK30" s="5">
        <f>STDEV('[1]1096R15'!$AM92:$AN92)</f>
        <v>0.001750337928311082</v>
      </c>
      <c r="AM30" s="5">
        <f>AVERAGE('[1]1096R15'!$AO92:$AQ92)</f>
        <v>0.009889541537145826</v>
      </c>
      <c r="AN30" s="5">
        <f>STDEV('[1]1096R15'!$AO92:$AQ92)</f>
        <v>0.0014746712114094905</v>
      </c>
      <c r="AP30" s="5">
        <f>AVERAGE('[1]1096R15'!$AR92,'[1]1096R15'!$AU92)</f>
        <v>0.013952217249113639</v>
      </c>
      <c r="AQ30" s="5">
        <f>STDEV('[1]1096R15'!$AR92,'[1]1096R15'!$AU92)</f>
        <v>0.0006788507365813999</v>
      </c>
      <c r="AR30" s="5">
        <f>AVERAGE('[1]1096R15'!$AS92:$AT92)</f>
        <v>0.014002666706810434</v>
      </c>
      <c r="AS30" s="5">
        <f>STDEV('[1]1096R15'!$AS92:$AT92)</f>
        <v>0.00032064205574173756</v>
      </c>
      <c r="AU30" s="5">
        <f>AVERAGE('[1]1096R15'!$AV92:$AX92)</f>
        <v>0.012107501895934111</v>
      </c>
      <c r="AV30" s="5">
        <f>STDEV('[1]1096R15'!$AV92:$AX92)</f>
        <v>0.00044324058616048806</v>
      </c>
      <c r="AX30" s="5">
        <f>AVERAGE(M30,R30,W30,AB30:AC30,AE30,AH30,AJ30,AM30,AU30,D30,H30,AR30)</f>
        <v>0.012507557067328338</v>
      </c>
      <c r="AY30" s="5">
        <f>STDEV(M30,R30,W30,AB30:AC30,AE30,AH30,AJ30,AM30,AU30,D30,H30,AR30)</f>
        <v>0.0020490861819837916</v>
      </c>
      <c r="AZ30" s="5">
        <f>AVERAGE(B30,G30,K30,P30,U30,Z30,AP30)</f>
        <v>0.012242746917355746</v>
      </c>
      <c r="BA30" s="5">
        <f>STDEV(B30,G30,K30,P30,U30,Z30,AP30)</f>
        <v>0.0012197690519036228</v>
      </c>
    </row>
    <row r="31" spans="1:53" ht="12.75">
      <c r="A31" s="7" t="str">
        <f>'[1]1096R15'!$A98</f>
        <v>K</v>
      </c>
      <c r="B31" s="5">
        <f>AVERAGE('[1]1096R15'!$B98,'[1]1096R15'!$E98)</f>
        <v>0.0002584361552200629</v>
      </c>
      <c r="C31" s="5">
        <f>STDEV('[1]1096R15'!$B98,'[1]1096R15'!$E98)</f>
        <v>0.0003654839157197713</v>
      </c>
      <c r="D31" s="5">
        <f>AVERAGE('[1]1096R15'!$C98:$D98)</f>
        <v>0.0001616313887310541</v>
      </c>
      <c r="E31" s="5">
        <f>STDEV('[1]1096R15'!$C98:$D98)</f>
        <v>0.00022858130204865453</v>
      </c>
      <c r="G31" s="5">
        <f>'[1]1096R15'!$F98</f>
        <v>0.0006426731428708811</v>
      </c>
      <c r="H31" s="5">
        <f>AVERAGE('[1]1096R15'!$G98:$I98)</f>
        <v>0.0010427034207437557</v>
      </c>
      <c r="I31" s="5">
        <f>STDEV('[1]1096R15'!$G98:$I98)</f>
        <v>2.8758210265502514E-05</v>
      </c>
      <c r="K31" s="5">
        <f>AVERAGE('[1]1096R15'!$N98,'[1]1096R15'!$S98)</f>
        <v>2.3331061941699526E-05</v>
      </c>
      <c r="L31" s="5">
        <f>STDEV('[1]1096R15'!$N98,'[1]1096R15'!$S98)</f>
        <v>3.299510422251823E-05</v>
      </c>
      <c r="M31" s="5">
        <f>AVERAGE('[1]1096R15'!$O98:$R98)</f>
        <v>0.00016265928981373318</v>
      </c>
      <c r="N31" s="5">
        <f>STDEV('[1]1096R15'!$O98:$R98)</f>
        <v>0.00021975761694193613</v>
      </c>
      <c r="P31" s="5">
        <f>AVERAGE('[1]1096R15'!$T98,'[1]1096R15'!$AA98)</f>
        <v>0.0003004467350796135</v>
      </c>
      <c r="Q31" s="5">
        <f>STDEV('[1]1096R15'!$T98,'[1]1096R15'!$AA98)</f>
        <v>3.134500329625114E-05</v>
      </c>
      <c r="R31" s="5">
        <f>AVERAGE('[1]1096R15'!$U98:$Z98)</f>
        <v>0.0005601350085287338</v>
      </c>
      <c r="S31" s="5">
        <f>STDEV('[1]1096R15'!$U98:$Z98)</f>
        <v>0.0006722152436917035</v>
      </c>
      <c r="U31" s="5">
        <f>AVERAGE('[1]1096R15'!$AB98,'[1]1096R15'!$AF98)</f>
        <v>2.3192090808819466E-05</v>
      </c>
      <c r="V31" s="5">
        <f>STDEV('[1]1096R15'!$AB98,'[1]1096R15'!$AF98)</f>
        <v>3.279856936162089E-05</v>
      </c>
      <c r="W31" s="5">
        <f>AVERAGE('[1]1096R15'!$AC98:$AD98)</f>
        <v>9.2912217710777E-05</v>
      </c>
      <c r="X31" s="5">
        <f>STDEV('[1]1096R15'!$AC98:$AD98)</f>
        <v>0.00013139771839674251</v>
      </c>
      <c r="Z31" s="5">
        <f>AVERAGE('[1]1096R15'!$AF98,'[1]1096R15'!$AI98)</f>
        <v>2.3192090808819466E-05</v>
      </c>
      <c r="AA31" s="5">
        <f>STDEV('[1]1096R15'!$AF98,'[1]1096R15'!$AI98)</f>
        <v>3.279856936162089E-05</v>
      </c>
      <c r="AB31" s="5">
        <f>'[1]1096R15'!AG98</f>
        <v>0.000233611110166286</v>
      </c>
      <c r="AC31" s="5">
        <f>'[1]1096R15'!AH98</f>
        <v>9.403725568535194E-05</v>
      </c>
      <c r="AE31" s="5">
        <f>AVERAGE('[1]1096R15'!$AJ98:$AK98)</f>
        <v>0</v>
      </c>
      <c r="AF31" s="5">
        <f>STDEV('[1]1096R15'!$AJ98:$AK98)</f>
        <v>0</v>
      </c>
      <c r="AH31" s="5">
        <f>AVERAGE('[1]1096R15'!$AL98:$AL98)</f>
        <v>0.00023348242837080915</v>
      </c>
      <c r="AJ31" s="5">
        <f>AVERAGE('[1]1096R15'!$AM98:$AN98)</f>
        <v>0</v>
      </c>
      <c r="AK31" s="5">
        <f>STDEV('[1]1096R15'!$AM98:$AN98)</f>
        <v>0</v>
      </c>
      <c r="AM31" s="5">
        <f>AVERAGE('[1]1096R15'!$AO98:$AQ98)</f>
        <v>1.5495716151369052E-05</v>
      </c>
      <c r="AN31" s="5">
        <f>STDEV('[1]1096R15'!$AO98:$AQ98)</f>
        <v>2.6839367673836867E-05</v>
      </c>
      <c r="AP31" s="5">
        <f>AVERAGE('[1]1096R15'!$AR98,'[1]1096R15'!$AU98)</f>
        <v>0.00011637379121503084</v>
      </c>
      <c r="AQ31" s="5">
        <f>STDEV('[1]1096R15'!$AR98,'[1]1096R15'!$AU98)</f>
        <v>0.00016457739384107155</v>
      </c>
      <c r="AR31" s="5">
        <f>AVERAGE('[1]1096R15'!$AS98:$AT98)</f>
        <v>0</v>
      </c>
      <c r="AS31" s="5">
        <f>STDEV('[1]1096R15'!$AS98:$AT98)</f>
        <v>0</v>
      </c>
      <c r="AU31" s="5">
        <f>AVERAGE('[1]1096R15'!$AV98:$AX98)</f>
        <v>0.0002943024105624631</v>
      </c>
      <c r="AV31" s="5">
        <f>STDEV('[1]1096R15'!$AV98:$AX98)</f>
        <v>0.0002643335433110503</v>
      </c>
      <c r="AX31" s="5">
        <f>AVERAGE(M31,R31,W31,AB31:AC31,AE31,AH31,AJ31,AM31,AU31,D31,H31,AR31)</f>
        <v>0.00022238232665110254</v>
      </c>
      <c r="AY31" s="5">
        <f>STDEV(M31,R31,W31,AB31:AC31,AE31,AH31,AJ31,AM31,AU31,D31,H31,AR31)</f>
        <v>0.00029213033891825634</v>
      </c>
      <c r="AZ31" s="5">
        <f>AVERAGE(B31,G31,K31,P31,U31,Z31,AP31)</f>
        <v>0.00019823500970641813</v>
      </c>
      <c r="BA31" s="5">
        <f>STDEV(B31,G31,K31,P31,U31,Z31,AP31)</f>
        <v>0.00022736511235037584</v>
      </c>
    </row>
    <row r="32" spans="1:51" ht="12.75">
      <c r="A32" s="7"/>
      <c r="AX32" s="5"/>
      <c r="AY32" s="5"/>
    </row>
    <row r="33" spans="1:53" ht="12.75">
      <c r="A33" s="7" t="str">
        <f>'[1]1096R15'!$A106</f>
        <v>Sum</v>
      </c>
      <c r="B33" s="5">
        <f>AVERAGE('[1]1096R15'!$B106,'[1]1096R15'!$E106)</f>
        <v>4</v>
      </c>
      <c r="C33" s="5">
        <f>STDEV('[1]1096R15'!$B106,'[1]1096R15'!$E106)</f>
        <v>0</v>
      </c>
      <c r="D33" s="5">
        <f>AVERAGE('[1]1096R15'!$C106:$D106)</f>
        <v>4</v>
      </c>
      <c r="E33" s="5">
        <f>STDEV('[1]1096R15'!$C106:$D106)</f>
        <v>9.930136612989092E-16</v>
      </c>
      <c r="G33" s="5">
        <f>'[1]1096R15'!$F106</f>
        <v>4</v>
      </c>
      <c r="H33" s="5">
        <f>AVERAGE('[1]1096R15'!$G106:$I106)</f>
        <v>4</v>
      </c>
      <c r="I33" s="5">
        <f>STDEV('[1]1096R15'!$G106:$I106)</f>
        <v>0</v>
      </c>
      <c r="K33" s="5">
        <f>AVERAGE('[1]1096R15'!$N106,'[1]1096R15'!$S106)</f>
        <v>4</v>
      </c>
      <c r="L33" s="5">
        <f>STDEV('[1]1096R15'!$N106,'[1]1096R15'!$S106)</f>
        <v>8.881784197001252E-16</v>
      </c>
      <c r="M33" s="5">
        <f>AVERAGE('[1]1096R15'!$O106:$R106)</f>
        <v>4</v>
      </c>
      <c r="N33" s="5">
        <f>STDEV('[1]1096R15'!$O106:$R106)</f>
        <v>2.5639502485114184E-16</v>
      </c>
      <c r="P33" s="5">
        <f>AVERAGE('[1]1096R15'!$T106,'[1]1096R15'!$AA106)</f>
        <v>3.999999999999999</v>
      </c>
      <c r="Q33" s="5">
        <f>STDEV('[1]1096R15'!$T106,'[1]1096R15'!$AA106)</f>
        <v>6.280369834735101E-16</v>
      </c>
      <c r="R33" s="5">
        <f>AVERAGE('[1]1096R15'!$U106:$Z106)</f>
        <v>4.000000000000001</v>
      </c>
      <c r="S33" s="5">
        <f>STDEV('[1]1096R15'!$U106:$Z106)</f>
        <v>1.0877919644084146E-15</v>
      </c>
      <c r="U33" s="5">
        <f>AVERAGE('[1]1096R15'!$AB106,'[1]1096R15'!$AF106)</f>
        <v>4</v>
      </c>
      <c r="V33" s="5">
        <f>STDEV('[1]1096R15'!$AB106,'[1]1096R15'!$AF106)</f>
        <v>8.881784197001252E-16</v>
      </c>
      <c r="W33" s="5">
        <f>AVERAGE('[1]1096R15'!$AC106:$AD106)</f>
        <v>4</v>
      </c>
      <c r="X33" s="5">
        <f>STDEV('[1]1096R15'!$AC106:$AD106)</f>
        <v>8.881784197001252E-16</v>
      </c>
      <c r="Z33" s="5">
        <f>AVERAGE('[1]1096R15'!$AF106,'[1]1096R15'!$AI106)</f>
        <v>3.999999999999999</v>
      </c>
      <c r="AA33" s="5">
        <f>STDEV('[1]1096R15'!$AF106,'[1]1096R15'!$AI106)</f>
        <v>9.930136612989092E-16</v>
      </c>
      <c r="AB33" s="5">
        <f>'[1]1096R15'!AG106</f>
        <v>3.9999999999999996</v>
      </c>
      <c r="AC33" s="5">
        <f>'[1]1096R15'!AH106</f>
        <v>3.9999999999999996</v>
      </c>
      <c r="AE33" s="5">
        <f>AVERAGE('[1]1096R15'!$AJ106:$AK106)</f>
        <v>4</v>
      </c>
      <c r="AF33" s="5">
        <f>STDEV('[1]1096R15'!$AJ106:$AK106)</f>
        <v>0</v>
      </c>
      <c r="AH33" s="5">
        <f>AVERAGE('[1]1096R15'!$AL106:$AL106)</f>
        <v>3.9999999999999996</v>
      </c>
      <c r="AJ33" s="5">
        <f>AVERAGE('[1]1096R15'!$AM106:$AN106)</f>
        <v>4</v>
      </c>
      <c r="AK33" s="5">
        <f>STDEV('[1]1096R15'!$AM106:$AN106)</f>
        <v>0</v>
      </c>
      <c r="AM33" s="5">
        <f>AVERAGE('[1]1096R15'!$AO106:$AQ106)</f>
        <v>4</v>
      </c>
      <c r="AN33" s="5">
        <f>STDEV('[1]1096R15'!$AO106:$AQ106)</f>
        <v>7.021666937153402E-16</v>
      </c>
      <c r="AP33" s="5">
        <f>AVERAGE('[1]1096R15'!$AR106,'[1]1096R15'!$AU106)</f>
        <v>4</v>
      </c>
      <c r="AQ33" s="5">
        <f>STDEV('[1]1096R15'!$AR106,'[1]1096R15'!$AU106)</f>
        <v>8.881784197001252E-16</v>
      </c>
      <c r="AR33" s="5">
        <f>AVERAGE('[1]1096R15'!$AS106:$AT106)</f>
        <v>4</v>
      </c>
      <c r="AS33" s="5">
        <f>STDEV('[1]1096R15'!$AS106:$AT106)</f>
        <v>4.440892098500626E-16</v>
      </c>
      <c r="AU33" s="5">
        <f>AVERAGE('[1]1096R15'!$AV106:$AX106)</f>
        <v>4</v>
      </c>
      <c r="AV33" s="5">
        <f>STDEV('[1]1096R15'!$AV106:$AX106)</f>
        <v>4.440892098500626E-16</v>
      </c>
      <c r="AX33" s="5">
        <f t="shared" si="4"/>
        <v>4</v>
      </c>
      <c r="AY33" s="5">
        <f t="shared" si="5"/>
        <v>3.3917873657517345E-16</v>
      </c>
      <c r="AZ33" s="5">
        <f t="shared" si="6"/>
        <v>4</v>
      </c>
      <c r="BA33" s="5">
        <f t="shared" si="7"/>
        <v>5.127900497022837E-16</v>
      </c>
    </row>
    <row r="34" spans="1:51" ht="12.75">
      <c r="A34" s="7"/>
      <c r="AX34" s="5"/>
      <c r="AY34" s="5"/>
    </row>
    <row r="35" spans="1:53" ht="12.75">
      <c r="A35" s="7" t="str">
        <f>'[1]1096R15'!$A112</f>
        <v>Mg#</v>
      </c>
      <c r="B35" s="5">
        <f>AVERAGE('[1]1096R15'!$B112,'[1]1096R15'!$E112)</f>
        <v>87.25338198819755</v>
      </c>
      <c r="C35" s="5">
        <f>STDEV('[1]1096R15'!$B112,'[1]1096R15'!$E112)</f>
        <v>0.5569895183407981</v>
      </c>
      <c r="D35" s="5">
        <f>AVERAGE('[1]1096R15'!$C112:$D112)</f>
        <v>88.3662630719804</v>
      </c>
      <c r="E35" s="5">
        <f>STDEV('[1]1096R15'!$C112:$D112)</f>
        <v>0.05563613740003648</v>
      </c>
      <c r="G35" s="5">
        <f>'[1]1096R15'!$F112</f>
        <v>87.02890986678551</v>
      </c>
      <c r="H35" s="5">
        <f>AVERAGE('[1]1096R15'!$G112:$I112)</f>
        <v>86.43168745775579</v>
      </c>
      <c r="I35" s="5">
        <f>STDEV('[1]1096R15'!$G112:$I112)</f>
        <v>1.5766648530553244</v>
      </c>
      <c r="K35" s="5">
        <f>AVERAGE('[1]1096R15'!$N112,'[1]1096R15'!$S112)</f>
        <v>87.59146249701294</v>
      </c>
      <c r="L35" s="5">
        <f>STDEV('[1]1096R15'!$N112,'[1]1096R15'!$S112)</f>
        <v>1.4586541004250302</v>
      </c>
      <c r="M35" s="5">
        <f>AVERAGE('[1]1096R15'!$O112:$R112)</f>
        <v>87.98181508414899</v>
      </c>
      <c r="N35" s="5">
        <f>STDEV('[1]1096R15'!$O112:$R112)</f>
        <v>0.4684342652061725</v>
      </c>
      <c r="P35" s="5">
        <f>AVERAGE('[1]1096R15'!$T112,'[1]1096R15'!$AA112)</f>
        <v>88.26785212847219</v>
      </c>
      <c r="Q35" s="5">
        <f>STDEV('[1]1096R15'!$T112,'[1]1096R15'!$AA112)</f>
        <v>0.26547019134380534</v>
      </c>
      <c r="R35" s="5">
        <f>AVERAGE('[1]1096R15'!$U112:$Z112)</f>
        <v>87.14377273797236</v>
      </c>
      <c r="S35" s="5">
        <f>STDEV('[1]1096R15'!$U112:$Z112)</f>
        <v>0.7403262126601979</v>
      </c>
      <c r="U35" s="5">
        <f>AVERAGE('[1]1096R15'!$AB112,'[1]1096R15'!$AF112)</f>
        <v>88.17202401732368</v>
      </c>
      <c r="V35" s="5">
        <f>STDEV('[1]1096R15'!$AB112,'[1]1096R15'!$AF112)</f>
        <v>0.2270334062427836</v>
      </c>
      <c r="W35" s="5">
        <f>AVERAGE('[1]1096R15'!$AC112:$AD112)</f>
        <v>89.6795661499124</v>
      </c>
      <c r="X35" s="5">
        <f>STDEV('[1]1096R15'!$AC112:$AD112)</f>
        <v>0.23539076645353083</v>
      </c>
      <c r="Z35" s="5">
        <f>AVERAGE('[1]1096R15'!$AF112,'[1]1096R15'!$AI112)</f>
        <v>87.95210103026898</v>
      </c>
      <c r="AA35" s="5">
        <f>STDEV('[1]1096R15'!$AF112,'[1]1096R15'!$AI112)</f>
        <v>0.08398466472757786</v>
      </c>
      <c r="AB35" s="5">
        <f>'[1]1096R15'!AG112</f>
        <v>87.67043309022637</v>
      </c>
      <c r="AC35" s="5">
        <f>'[1]1096R15'!AH112</f>
        <v>84.61252770334629</v>
      </c>
      <c r="AE35" s="5">
        <f>AVERAGE('[1]1096R15'!$AJ112:$AK112)</f>
        <v>87.2851215123819</v>
      </c>
      <c r="AF35" s="5">
        <f>STDEV('[1]1096R15'!$AJ112:$AK112)</f>
        <v>1.1722413686216608</v>
      </c>
      <c r="AH35" s="5">
        <f>AVERAGE('[1]1096R15'!$AL112:$AL112)</f>
        <v>86.5072915393966</v>
      </c>
      <c r="AJ35" s="5">
        <f>AVERAGE('[1]1096R15'!$AM112:$AN112)</f>
        <v>86.56339603541898</v>
      </c>
      <c r="AK35" s="5">
        <f>STDEV('[1]1096R15'!$AM112:$AN112)</f>
        <v>0.060814231472145854</v>
      </c>
      <c r="AM35" s="5">
        <f>AVERAGE('[1]1096R15'!$AO112:$AQ112)</f>
        <v>88.11753127997417</v>
      </c>
      <c r="AN35" s="5">
        <f>STDEV('[1]1096R15'!$AO112:$AQ112)</f>
        <v>0.4407341426368981</v>
      </c>
      <c r="AP35" s="5">
        <f>AVERAGE('[1]1096R15'!$AR112,'[1]1096R15'!$AU112)</f>
        <v>87.2367018267826</v>
      </c>
      <c r="AQ35" s="5">
        <f>STDEV('[1]1096R15'!$AR112,'[1]1096R15'!$AU112)</f>
        <v>0.6620387709582886</v>
      </c>
      <c r="AR35" s="5">
        <f>AVERAGE('[1]1096R15'!$AS112:$AT112)</f>
        <v>88.03980757402789</v>
      </c>
      <c r="AS35" s="5">
        <f>STDEV('[1]1096R15'!$AS112:$AT112)</f>
        <v>0.07773964498147388</v>
      </c>
      <c r="AU35" s="5">
        <f>AVERAGE('[1]1096R15'!$AV112:$AX112)</f>
        <v>87.65235159424867</v>
      </c>
      <c r="AV35" s="5">
        <f>STDEV('[1]1096R15'!$AV112:$AX112)</f>
        <v>0.6240892284796199</v>
      </c>
      <c r="AX35" s="5">
        <f t="shared" si="4"/>
        <v>87.38858191006082</v>
      </c>
      <c r="AY35" s="5">
        <f t="shared" si="5"/>
        <v>1.2183060440988542</v>
      </c>
      <c r="AZ35" s="5">
        <f t="shared" si="6"/>
        <v>87.64320476497764</v>
      </c>
      <c r="BA35" s="5">
        <f t="shared" si="7"/>
        <v>0.4937092520539501</v>
      </c>
    </row>
    <row r="36" spans="1:53" ht="12.75">
      <c r="A36" s="7" t="str">
        <f>'[1]1096R15'!$A113</f>
        <v>Wo</v>
      </c>
      <c r="B36" s="5">
        <f>AVERAGE('[1]1096R15'!$B113,'[1]1096R15'!$E113)</f>
        <v>43.90704626731752</v>
      </c>
      <c r="C36" s="5">
        <f>STDEV('[1]1096R15'!$B113,'[1]1096R15'!$E113)</f>
        <v>0.13052198821039918</v>
      </c>
      <c r="D36" s="5">
        <f>AVERAGE('[1]1096R15'!$C113:$D113)</f>
        <v>43.566553969538234</v>
      </c>
      <c r="E36" s="5">
        <f>STDEV('[1]1096R15'!$C113:$D113)</f>
        <v>1.8577869828801594</v>
      </c>
      <c r="G36" s="5">
        <f>'[1]1096R15'!$F113</f>
        <v>42.03571400868777</v>
      </c>
      <c r="H36" s="5">
        <f>AVERAGE('[1]1096R15'!$G113:$I113)</f>
        <v>44.72720609575908</v>
      </c>
      <c r="I36" s="5">
        <f>STDEV('[1]1096R15'!$G113:$I113)</f>
        <v>0.7043770797570296</v>
      </c>
      <c r="K36" s="5">
        <f>AVERAGE('[1]1096R15'!$N113,'[1]1096R15'!$S113)</f>
        <v>44.67038385070636</v>
      </c>
      <c r="L36" s="5">
        <f>STDEV('[1]1096R15'!$N113,'[1]1096R15'!$S113)</f>
        <v>1.3945496579350185</v>
      </c>
      <c r="M36" s="5">
        <f>AVERAGE('[1]1096R15'!$O113:$R113)</f>
        <v>45.19062105735126</v>
      </c>
      <c r="N36" s="5">
        <f>STDEV('[1]1096R15'!$O113:$R113)</f>
        <v>0.6593221398442797</v>
      </c>
      <c r="P36" s="5">
        <f>AVERAGE('[1]1096R15'!$T113,'[1]1096R15'!$AA113)</f>
        <v>45.841158079045215</v>
      </c>
      <c r="Q36" s="5">
        <f>STDEV('[1]1096R15'!$T113,'[1]1096R15'!$AA113)</f>
        <v>0.0888167267462079</v>
      </c>
      <c r="R36" s="5">
        <f>AVERAGE('[1]1096R15'!$U113:$Z113)</f>
        <v>44.243184622326055</v>
      </c>
      <c r="S36" s="5">
        <f>STDEV('[1]1096R15'!$U113:$Z113)</f>
        <v>0.7085913064521976</v>
      </c>
      <c r="U36" s="5">
        <f>AVERAGE('[1]1096R15'!$AB113,'[1]1096R15'!$AF113)</f>
        <v>44.82702302415943</v>
      </c>
      <c r="V36" s="5">
        <f>STDEV('[1]1096R15'!$AB113,'[1]1096R15'!$AF113)</f>
        <v>0.20172417520615318</v>
      </c>
      <c r="W36" s="5">
        <f>AVERAGE('[1]1096R15'!$AC113:$AD113)</f>
        <v>41.231543788993704</v>
      </c>
      <c r="X36" s="5">
        <f>STDEV('[1]1096R15'!$AC113:$AD113)</f>
        <v>5.167796380601002</v>
      </c>
      <c r="Z36" s="5">
        <f>AVERAGE('[1]1096R15'!$AF113,'[1]1096R15'!$AI113)</f>
        <v>44.40633851001647</v>
      </c>
      <c r="AA36" s="5">
        <f>STDEV('[1]1096R15'!$AF113,'[1]1096R15'!$AI113)</f>
        <v>0.7966619205875995</v>
      </c>
      <c r="AB36" s="5">
        <f>'[1]1096R15'!AG113</f>
        <v>44.18266662674516</v>
      </c>
      <c r="AC36" s="5">
        <f>'[1]1096R15'!AH113</f>
        <v>43.81763277253189</v>
      </c>
      <c r="AE36" s="5">
        <f>AVERAGE('[1]1096R15'!$AJ113:$AK113)</f>
        <v>44.21080753241797</v>
      </c>
      <c r="AF36" s="5">
        <f>STDEV('[1]1096R15'!$AJ113:$AK113)</f>
        <v>0.5236352664472179</v>
      </c>
      <c r="AH36" s="5">
        <f>AVERAGE('[1]1096R15'!$AL113:$AL113)</f>
        <v>43.26471613387789</v>
      </c>
      <c r="AJ36" s="5">
        <f>AVERAGE('[1]1096R15'!$AM113:$AN113)</f>
        <v>43.66357998721513</v>
      </c>
      <c r="AK36" s="5">
        <f>STDEV('[1]1096R15'!$AM113:$AN113)</f>
        <v>0.8979956723238276</v>
      </c>
      <c r="AM36" s="5">
        <f>AVERAGE('[1]1096R15'!$AO113:$AQ113)</f>
        <v>41.272520182818134</v>
      </c>
      <c r="AN36" s="5">
        <f>STDEV('[1]1096R15'!$AO113:$AQ113)</f>
        <v>0.8175894597599543</v>
      </c>
      <c r="AP36" s="5">
        <f>AVERAGE('[1]1096R15'!$AR113,'[1]1096R15'!$AU113)</f>
        <v>43.44519179898336</v>
      </c>
      <c r="AQ36" s="5">
        <f>STDEV('[1]1096R15'!$AR113,'[1]1096R15'!$AU113)</f>
        <v>1.3432442415385977</v>
      </c>
      <c r="AR36" s="5">
        <f>AVERAGE('[1]1096R15'!$AS113:$AT113)</f>
        <v>44.10724076503503</v>
      </c>
      <c r="AS36" s="5">
        <f>STDEV('[1]1096R15'!$AS113:$AT113)</f>
        <v>0.3971495949666077</v>
      </c>
      <c r="AU36" s="5">
        <f>AVERAGE('[1]1096R15'!$AV113:$AX113)</f>
        <v>42.51094809460405</v>
      </c>
      <c r="AV36" s="5">
        <f>STDEV('[1]1096R15'!$AV113:$AX113)</f>
        <v>1.7409732879957893</v>
      </c>
      <c r="AX36" s="5">
        <f t="shared" si="4"/>
        <v>43.537632433016434</v>
      </c>
      <c r="AY36" s="5">
        <f t="shared" si="5"/>
        <v>1.208007659658562</v>
      </c>
      <c r="AZ36" s="5">
        <f t="shared" si="6"/>
        <v>44.16183650555945</v>
      </c>
      <c r="BA36" s="5">
        <f t="shared" si="7"/>
        <v>1.2027669666793186</v>
      </c>
    </row>
    <row r="37" spans="1:53" ht="12.75">
      <c r="A37" s="7" t="str">
        <f>'[1]1096R15'!$A114</f>
        <v>En</v>
      </c>
      <c r="B37" s="5">
        <f>AVERAGE('[1]1096R15'!$B114,'[1]1096R15'!$E114)</f>
        <v>48.94263569194363</v>
      </c>
      <c r="C37" s="5">
        <f>STDEV('[1]1096R15'!$B114,'[1]1096R15'!$E114)</f>
        <v>0.1985470238671214</v>
      </c>
      <c r="D37" s="5">
        <f>AVERAGE('[1]1096R15'!$C114:$D114)</f>
        <v>49.86864418032111</v>
      </c>
      <c r="E37" s="5">
        <f>STDEV('[1]1096R15'!$C114:$D114)</f>
        <v>1.6730543221818512</v>
      </c>
      <c r="G37" s="5">
        <f>'[1]1096R15'!$F114</f>
        <v>50.445686210304906</v>
      </c>
      <c r="H37" s="5">
        <f>AVERAGE('[1]1096R15'!$G114:$I114)</f>
        <v>47.76676654244804</v>
      </c>
      <c r="I37" s="5">
        <f>STDEV('[1]1096R15'!$G114:$I114)</f>
        <v>0.4524069243819928</v>
      </c>
      <c r="K37" s="5">
        <f>AVERAGE('[1]1096R15'!$N114,'[1]1096R15'!$S114)</f>
        <v>48.4538491512658</v>
      </c>
      <c r="L37" s="5">
        <f>STDEV('[1]1096R15'!$N114,'[1]1096R15'!$S114)</f>
        <v>0.4144387259198472</v>
      </c>
      <c r="M37" s="5">
        <f>AVERAGE('[1]1096R15'!$O114:$R114)</f>
        <v>48.22340290359957</v>
      </c>
      <c r="N37" s="5">
        <f>STDEV('[1]1096R15'!$O114:$R114)</f>
        <v>0.7380493848376749</v>
      </c>
      <c r="P37" s="5">
        <f>AVERAGE('[1]1096R15'!$T114,'[1]1096R15'!$AA114)</f>
        <v>47.804964392248586</v>
      </c>
      <c r="Q37" s="5">
        <f>STDEV('[1]1096R15'!$T114,'[1]1096R15'!$AA114)</f>
        <v>0.22217219830609505</v>
      </c>
      <c r="R37" s="5">
        <f>AVERAGE('[1]1096R15'!$U114:$Z114)</f>
        <v>48.58807213133013</v>
      </c>
      <c r="S37" s="5">
        <f>STDEV('[1]1096R15'!$U114:$Z114)</f>
        <v>0.6980020804419385</v>
      </c>
      <c r="U37" s="5">
        <f>AVERAGE('[1]1096R15'!$AB114,'[1]1096R15'!$AF114)</f>
        <v>48.647359500843706</v>
      </c>
      <c r="V37" s="5">
        <f>STDEV('[1]1096R15'!$AB114,'[1]1096R15'!$AF114)</f>
        <v>0.30312537716716564</v>
      </c>
      <c r="W37" s="5">
        <f>AVERAGE('[1]1096R15'!$AC114:$AD114)</f>
        <v>52.70937882078622</v>
      </c>
      <c r="X37" s="5">
        <f>STDEV('[1]1096R15'!$AC114:$AD114)</f>
        <v>4.7727928931418</v>
      </c>
      <c r="Z37" s="5">
        <f>AVERAGE('[1]1096R15'!$AF114,'[1]1096R15'!$AI114)</f>
        <v>48.895458783174554</v>
      </c>
      <c r="AA37" s="5">
        <f>STDEV('[1]1096R15'!$AF114,'[1]1096R15'!$AI114)</f>
        <v>0.6539907470526308</v>
      </c>
      <c r="AB37" s="5">
        <f>'[1]1096R15'!AG114</f>
        <v>48.93529790774798</v>
      </c>
      <c r="AC37" s="5">
        <f>'[1]1096R15'!AH114</f>
        <v>47.537321034737204</v>
      </c>
      <c r="AE37" s="5">
        <f>AVERAGE('[1]1096R15'!$AJ114:$AK114)</f>
        <v>48.692595301498606</v>
      </c>
      <c r="AF37" s="5">
        <f>STDEV('[1]1096R15'!$AJ114:$AK114)</f>
        <v>0.1969283147250102</v>
      </c>
      <c r="AH37" s="5">
        <f>AVERAGE('[1]1096R15'!$AL114:$AL114)</f>
        <v>49.080157419770494</v>
      </c>
      <c r="AJ37" s="5">
        <f>AVERAGE('[1]1096R15'!$AM114:$AN114)</f>
        <v>48.76644531326061</v>
      </c>
      <c r="AK37" s="5">
        <f>STDEV('[1]1096R15'!$AM114:$AN114)</f>
        <v>0.7430749893449425</v>
      </c>
      <c r="AM37" s="5">
        <f>AVERAGE('[1]1096R15'!$AO114:$AQ114)</f>
        <v>51.74682088607841</v>
      </c>
      <c r="AN37" s="5">
        <f>STDEV('[1]1096R15'!$AO114:$AQ114)</f>
        <v>0.46601847561673226</v>
      </c>
      <c r="AP37" s="5">
        <f>AVERAGE('[1]1096R15'!$AR114,'[1]1096R15'!$AU114)</f>
        <v>49.33210300019586</v>
      </c>
      <c r="AQ37" s="5">
        <f>STDEV('[1]1096R15'!$AR114,'[1]1096R15'!$AU114)</f>
        <v>0.7973872166645298</v>
      </c>
      <c r="AR37" s="5">
        <f>AVERAGE('[1]1096R15'!$AS114:$AT114)</f>
        <v>49.20772330693527</v>
      </c>
      <c r="AS37" s="5">
        <f>STDEV('[1]1096R15'!$AS114:$AT114)</f>
        <v>0.30619890659036136</v>
      </c>
      <c r="AU37" s="5">
        <f>AVERAGE('[1]1096R15'!$AV114:$AX114)</f>
        <v>50.39117812497606</v>
      </c>
      <c r="AV37" s="5">
        <f>STDEV('[1]1096R15'!$AV114:$AX114)</f>
        <v>1.6048125357972156</v>
      </c>
      <c r="AX37" s="5">
        <f t="shared" si="4"/>
        <v>49.34721568257613</v>
      </c>
      <c r="AY37" s="5">
        <f t="shared" si="5"/>
        <v>1.5017506487270678</v>
      </c>
      <c r="AZ37" s="5">
        <f t="shared" si="6"/>
        <v>48.931722389996715</v>
      </c>
      <c r="BA37" s="5">
        <f t="shared" si="7"/>
        <v>0.8198204988572597</v>
      </c>
    </row>
    <row r="38" spans="1:53" ht="12.75">
      <c r="A38" s="7" t="str">
        <f>'[1]1096R15'!$A115</f>
        <v>Fs</v>
      </c>
      <c r="B38" s="5">
        <f>AVERAGE('[1]1096R15'!$B115,'[1]1096R15'!$E115)</f>
        <v>7.150318040738856</v>
      </c>
      <c r="C38" s="5">
        <f>STDEV('[1]1096R15'!$B115,'[1]1096R15'!$E115)</f>
        <v>0.32906901207750805</v>
      </c>
      <c r="D38" s="5">
        <f>AVERAGE('[1]1096R15'!$C115:$D115)</f>
        <v>6.564801850140648</v>
      </c>
      <c r="E38" s="5">
        <f>STDEV('[1]1096R15'!$C115:$D115)</f>
        <v>0.18473266069818928</v>
      </c>
      <c r="G38" s="5">
        <f>'[1]1096R15'!$F115</f>
        <v>7.518599781007333</v>
      </c>
      <c r="H38" s="5">
        <f>AVERAGE('[1]1096R15'!$G115:$I115)</f>
        <v>7.506027361792879</v>
      </c>
      <c r="I38" s="5">
        <f>STDEV('[1]1096R15'!$G115:$I115)</f>
        <v>0.9581870366731102</v>
      </c>
      <c r="K38" s="5">
        <f>AVERAGE('[1]1096R15'!$N115,'[1]1096R15'!$S115)</f>
        <v>6.8757669980278475</v>
      </c>
      <c r="L38" s="5">
        <f>STDEV('[1]1096R15'!$N115,'[1]1096R15'!$S115)</f>
        <v>0.9801109320134197</v>
      </c>
      <c r="M38" s="5">
        <f>AVERAGE('[1]1096R15'!$O115:$R115)</f>
        <v>6.585976039049173</v>
      </c>
      <c r="N38" s="5">
        <f>STDEV('[1]1096R15'!$O115:$R115)</f>
        <v>0.22761666182290197</v>
      </c>
      <c r="P38" s="5">
        <f>AVERAGE('[1]1096R15'!$T115,'[1]1096R15'!$AA115)</f>
        <v>6.353877528706196</v>
      </c>
      <c r="Q38" s="5">
        <f>STDEV('[1]1096R15'!$T115,'[1]1096R15'!$AA115)</f>
        <v>0.1333554715607124</v>
      </c>
      <c r="R38" s="5">
        <f>AVERAGE('[1]1096R15'!$U115:$Z115)</f>
        <v>7.168743246343818</v>
      </c>
      <c r="S38" s="5">
        <f>STDEV('[1]1096R15'!$U115:$Z115)</f>
        <v>0.4352491821700439</v>
      </c>
      <c r="U38" s="5">
        <f>AVERAGE('[1]1096R15'!$AB115,'[1]1096R15'!$AF115)</f>
        <v>6.525617474996864</v>
      </c>
      <c r="V38" s="5">
        <f>STDEV('[1]1096R15'!$AB115,'[1]1096R15'!$AF115)</f>
        <v>0.10140120195916258</v>
      </c>
      <c r="W38" s="5">
        <f>AVERAGE('[1]1096R15'!$AC115:$AD115)</f>
        <v>6.059077390220079</v>
      </c>
      <c r="X38" s="5">
        <f>STDEV('[1]1096R15'!$AC115:$AD115)</f>
        <v>0.39500348745912706</v>
      </c>
      <c r="Z38" s="5">
        <f>AVERAGE('[1]1096R15'!$AF115,'[1]1096R15'!$AI115)</f>
        <v>6.6982027068089875</v>
      </c>
      <c r="AA38" s="5">
        <f>STDEV('[1]1096R15'!$AF115,'[1]1096R15'!$AI115)</f>
        <v>0.14267117353482697</v>
      </c>
      <c r="AB38" s="5">
        <f>'[1]1096R15'!AG115</f>
        <v>6.8820354655068625</v>
      </c>
      <c r="AC38" s="5">
        <f>'[1]1096R15'!AH115</f>
        <v>8.645046192730913</v>
      </c>
      <c r="AE38" s="5">
        <f>AVERAGE('[1]1096R15'!$AJ115:$AK115)</f>
        <v>7.096597166083434</v>
      </c>
      <c r="AF38" s="5">
        <f>STDEV('[1]1096R15'!$AJ115:$AK115)</f>
        <v>0.7205635811718885</v>
      </c>
      <c r="AH38" s="5">
        <f>AVERAGE('[1]1096R15'!$AL115:$AL115)</f>
        <v>7.655126446351609</v>
      </c>
      <c r="AJ38" s="5">
        <f>AVERAGE('[1]1096R15'!$AM115:$AN115)</f>
        <v>7.5699746995242565</v>
      </c>
      <c r="AK38" s="5">
        <f>STDEV('[1]1096R15'!$AM115:$AN115)</f>
        <v>0.154920682978954</v>
      </c>
      <c r="AM38" s="5">
        <f>AVERAGE('[1]1096R15'!$AO115:$AQ115)</f>
        <v>6.980658931103455</v>
      </c>
      <c r="AN38" s="5">
        <f>STDEV('[1]1096R15'!$AO115:$AQ115)</f>
        <v>0.3538118103117562</v>
      </c>
      <c r="AP38" s="5">
        <f>AVERAGE('[1]1096R15'!$AR115,'[1]1096R15'!$AU115)</f>
        <v>7.222705200820777</v>
      </c>
      <c r="AQ38" s="5">
        <f>STDEV('[1]1096R15'!$AR115,'[1]1096R15'!$AU115)</f>
        <v>0.5458570248739205</v>
      </c>
      <c r="AR38" s="5">
        <f>AVERAGE('[1]1096R15'!$AS115:$AT115)</f>
        <v>6.685035928029692</v>
      </c>
      <c r="AS38" s="5">
        <f>STDEV('[1]1096R15'!$AS115:$AT115)</f>
        <v>0.09095068837658174</v>
      </c>
      <c r="AU38" s="5">
        <f>AVERAGE('[1]1096R15'!$AV115:$AX115)</f>
        <v>7.097873780419898</v>
      </c>
      <c r="AV38" s="5">
        <f>STDEV('[1]1096R15'!$AV115:$AX115)</f>
        <v>0.4031071102799897</v>
      </c>
      <c r="AX38" s="5">
        <f t="shared" si="4"/>
        <v>7.11515188440744</v>
      </c>
      <c r="AY38" s="5">
        <f t="shared" si="5"/>
        <v>0.6423231485958227</v>
      </c>
      <c r="AZ38" s="5">
        <f t="shared" si="6"/>
        <v>6.906441104443836</v>
      </c>
      <c r="BA38" s="5">
        <f t="shared" si="7"/>
        <v>0.41410434615705727</v>
      </c>
    </row>
    <row r="39" spans="1:53" ht="12.75">
      <c r="A39" s="7" t="str">
        <f>'[1]1096R15'!$A116</f>
        <v>Sum</v>
      </c>
      <c r="B39" s="5">
        <f>AVERAGE('[1]1096R15'!$B116,'[1]1096R15'!$E116)</f>
        <v>100</v>
      </c>
      <c r="C39" s="5">
        <f>STDEV('[1]1096R15'!$B116,'[1]1096R15'!$E116)</f>
        <v>0</v>
      </c>
      <c r="D39" s="5">
        <f>AVERAGE('[1]1096R15'!$C116:$D116)</f>
        <v>100</v>
      </c>
      <c r="E39" s="5">
        <f>STDEV('[1]1096R15'!$C116:$D116)</f>
        <v>1.4210854715202004E-14</v>
      </c>
      <c r="G39" s="5">
        <f>'[1]1096R15'!$F116</f>
        <v>100.00000000000001</v>
      </c>
      <c r="H39" s="5">
        <f>AVERAGE('[1]1096R15'!$G116:$I116)</f>
        <v>100</v>
      </c>
      <c r="I39" s="5">
        <f>STDEV('[1]1096R15'!$G116:$I116)</f>
        <v>0</v>
      </c>
      <c r="K39" s="5">
        <f>AVERAGE('[1]1096R15'!$N116,'[1]1096R15'!$S116)</f>
        <v>100</v>
      </c>
      <c r="L39" s="5">
        <f>STDEV('[1]1096R15'!$N116,'[1]1096R15'!$S116)</f>
        <v>1.4210854715202004E-14</v>
      </c>
      <c r="M39" s="5">
        <f>AVERAGE('[1]1096R15'!$O116:$R116)</f>
        <v>100</v>
      </c>
      <c r="N39" s="5">
        <f>STDEV('[1]1096R15'!$O116:$R116)</f>
        <v>0</v>
      </c>
      <c r="P39" s="5">
        <f>AVERAGE('[1]1096R15'!$T116,'[1]1096R15'!$AA116)</f>
        <v>100</v>
      </c>
      <c r="Q39" s="5">
        <f>STDEV('[1]1096R15'!$T116,'[1]1096R15'!$AA116)</f>
        <v>0</v>
      </c>
      <c r="R39" s="5">
        <f>AVERAGE('[1]1096R15'!$U116:$Z116)</f>
        <v>100</v>
      </c>
      <c r="S39" s="5">
        <f>STDEV('[1]1096R15'!$U116:$Z116)</f>
        <v>1.2710574864626037E-14</v>
      </c>
      <c r="U39" s="5">
        <f>AVERAGE('[1]1096R15'!$AB116,'[1]1096R15'!$AF116)</f>
        <v>100</v>
      </c>
      <c r="V39" s="5">
        <f>STDEV('[1]1096R15'!$AB116,'[1]1096R15'!$AF116)</f>
        <v>2.0097183471152322E-14</v>
      </c>
      <c r="W39" s="5">
        <f>AVERAGE('[1]1096R15'!$AC116:$AD116)</f>
        <v>100</v>
      </c>
      <c r="X39" s="5">
        <f>STDEV('[1]1096R15'!$AC116:$AD116)</f>
        <v>0</v>
      </c>
      <c r="Z39" s="5">
        <f>AVERAGE('[1]1096R15'!$AF116,'[1]1096R15'!$AI116)</f>
        <v>100.00000000000001</v>
      </c>
      <c r="AA39" s="5">
        <f>STDEV('[1]1096R15'!$AF116,'[1]1096R15'!$AI116)</f>
        <v>0</v>
      </c>
      <c r="AB39" s="5">
        <f>'[1]1096R15'!AG116</f>
        <v>100</v>
      </c>
      <c r="AC39" s="5">
        <f>'[1]1096R15'!AH116</f>
        <v>100</v>
      </c>
      <c r="AE39" s="5">
        <f>AVERAGE('[1]1096R15'!$AJ116:$AK116)</f>
        <v>100</v>
      </c>
      <c r="AF39" s="5">
        <f>STDEV('[1]1096R15'!$AJ116:$AK116)</f>
        <v>1.4210854715202004E-14</v>
      </c>
      <c r="AH39" s="5">
        <f>AVERAGE('[1]1096R15'!$AL116:$AL116)</f>
        <v>100</v>
      </c>
      <c r="AJ39" s="5">
        <f>AVERAGE('[1]1096R15'!$AM116:$AN116)</f>
        <v>100</v>
      </c>
      <c r="AK39" s="5">
        <f>STDEV('[1]1096R15'!$AM116:$AN116)</f>
        <v>1.4210854715202004E-14</v>
      </c>
      <c r="AM39" s="5">
        <f>AVERAGE('[1]1096R15'!$AO116:$AQ116)</f>
        <v>100</v>
      </c>
      <c r="AN39" s="5">
        <f>STDEV('[1]1096R15'!$AO116:$AQ116)</f>
        <v>0</v>
      </c>
      <c r="AP39" s="5">
        <f>AVERAGE('[1]1096R15'!$AR116,'[1]1096R15'!$AU116)</f>
        <v>100</v>
      </c>
      <c r="AQ39" s="5">
        <f>STDEV('[1]1096R15'!$AR116,'[1]1096R15'!$AU116)</f>
        <v>1.4210854715202004E-14</v>
      </c>
      <c r="AR39" s="5">
        <f>AVERAGE('[1]1096R15'!$AS116:$AT116)</f>
        <v>99.99999999999999</v>
      </c>
      <c r="AS39" s="5">
        <f>STDEV('[1]1096R15'!$AS116:$AT116)</f>
        <v>2.0097183471152322E-14</v>
      </c>
      <c r="AU39" s="5">
        <f>AVERAGE('[1]1096R15'!$AV116:$AX116)</f>
        <v>100</v>
      </c>
      <c r="AV39" s="5">
        <f>STDEV('[1]1096R15'!$AV116:$AX116)</f>
        <v>2.4613922385709617E-14</v>
      </c>
      <c r="AX39" s="5">
        <f t="shared" si="4"/>
        <v>100</v>
      </c>
      <c r="AY39" s="5">
        <f t="shared" si="5"/>
        <v>4.1023203976182695E-15</v>
      </c>
      <c r="AZ39" s="5">
        <f t="shared" si="6"/>
        <v>100</v>
      </c>
      <c r="BA39" s="5">
        <f t="shared" si="7"/>
        <v>8.204640795236539E-15</v>
      </c>
    </row>
    <row r="40" spans="50:51" ht="12.75">
      <c r="AX40" s="5"/>
      <c r="AY40" s="5"/>
    </row>
    <row r="41" spans="50:51" ht="12.75">
      <c r="AX41" s="5"/>
      <c r="AY41" s="5"/>
    </row>
    <row r="42" spans="50:51" ht="12.75">
      <c r="AX42" s="5"/>
      <c r="AY42" s="5"/>
    </row>
    <row r="43" spans="50:51" ht="12.75">
      <c r="AX43" s="5"/>
      <c r="AY43" s="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4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6.140625" style="8" customWidth="1"/>
    <col min="2" max="5" width="6.28125" style="8" customWidth="1"/>
    <col min="6" max="6" width="3.00390625" style="8" customWidth="1"/>
    <col min="7" max="10" width="6.28125" style="8" customWidth="1"/>
    <col min="11" max="11" width="2.421875" style="8" customWidth="1"/>
    <col min="12" max="15" width="6.28125" style="8" customWidth="1"/>
    <col min="16" max="16" width="3.00390625" style="8" customWidth="1"/>
    <col min="17" max="22" width="6.28125" style="8" customWidth="1"/>
    <col min="23" max="23" width="3.00390625" style="8" customWidth="1"/>
    <col min="24" max="27" width="6.28125" style="8" customWidth="1"/>
    <col min="28" max="28" width="3.00390625" style="8" customWidth="1"/>
    <col min="29" max="31" width="6.28125" style="8" customWidth="1"/>
    <col min="32" max="32" width="3.00390625" style="8" customWidth="1"/>
    <col min="33" max="36" width="6.28125" style="8" customWidth="1"/>
    <col min="37" max="37" width="3.00390625" style="8" customWidth="1"/>
    <col min="38" max="39" width="6.28125" style="8" customWidth="1"/>
    <col min="40" max="42" width="8.57421875" style="8" customWidth="1"/>
    <col min="43" max="43" width="3.00390625" style="8" customWidth="1"/>
    <col min="44" max="47" width="6.28125" style="8" customWidth="1"/>
    <col min="48" max="48" width="3.00390625" style="8" customWidth="1"/>
    <col min="49" max="49" width="6.28125" style="8" customWidth="1"/>
    <col min="50" max="58" width="6.28125" style="5" customWidth="1"/>
    <col min="59" max="16384" width="11.421875" style="8" customWidth="1"/>
  </cols>
  <sheetData>
    <row r="1" ht="15">
      <c r="A1" s="18" t="s">
        <v>86</v>
      </c>
    </row>
    <row r="2" spans="1:55" ht="12.75">
      <c r="A2" s="5" t="s">
        <v>80</v>
      </c>
      <c r="AX2" s="5" t="s">
        <v>34</v>
      </c>
      <c r="BC2" s="5" t="s">
        <v>34</v>
      </c>
    </row>
    <row r="3" spans="1:49" ht="12.75">
      <c r="A3" s="5" t="str">
        <f>'[1]1096R8'!A6</f>
        <v>1096-R8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55" ht="12.75">
      <c r="A4" s="5"/>
      <c r="B4" s="5" t="s">
        <v>37</v>
      </c>
      <c r="C4" s="5"/>
      <c r="D4" s="5"/>
      <c r="E4" s="5"/>
      <c r="F4" s="5"/>
      <c r="G4" s="5" t="s">
        <v>37</v>
      </c>
      <c r="H4" s="5"/>
      <c r="I4" s="5"/>
      <c r="J4" s="5"/>
      <c r="K4" s="5"/>
      <c r="L4" s="5" t="s">
        <v>37</v>
      </c>
      <c r="M4" s="5"/>
      <c r="N4" s="5"/>
      <c r="O4" s="5"/>
      <c r="P4" s="5"/>
      <c r="Q4" s="5" t="s">
        <v>37</v>
      </c>
      <c r="R4" s="5"/>
      <c r="S4" s="5"/>
      <c r="T4" s="5"/>
      <c r="U4" s="5"/>
      <c r="V4" s="5"/>
      <c r="W4" s="5"/>
      <c r="X4" s="5" t="s">
        <v>37</v>
      </c>
      <c r="Y4" s="5"/>
      <c r="Z4" s="5"/>
      <c r="AA4" s="5"/>
      <c r="AB4" s="5"/>
      <c r="AC4" s="5" t="s">
        <v>37</v>
      </c>
      <c r="AD4" s="5"/>
      <c r="AE4" s="5"/>
      <c r="AF4" s="5"/>
      <c r="AG4" s="5" t="s">
        <v>37</v>
      </c>
      <c r="AH4" s="5"/>
      <c r="AI4" s="5"/>
      <c r="AJ4" s="5"/>
      <c r="AK4" s="5"/>
      <c r="AL4" s="5" t="s">
        <v>37</v>
      </c>
      <c r="AM4" s="5"/>
      <c r="AN4" s="5"/>
      <c r="AO4" s="5"/>
      <c r="AP4" s="5"/>
      <c r="AQ4" s="5"/>
      <c r="AR4" s="5" t="s">
        <v>37</v>
      </c>
      <c r="AS4" s="5"/>
      <c r="AT4" s="5"/>
      <c r="AU4" s="5"/>
      <c r="AV4" s="5"/>
      <c r="AW4" s="5"/>
      <c r="AX4" s="5" t="s">
        <v>37</v>
      </c>
      <c r="BC4" s="5" t="s">
        <v>37</v>
      </c>
    </row>
    <row r="5" spans="1:55" ht="12.75">
      <c r="A5" s="5"/>
      <c r="B5" s="8" t="s">
        <v>59</v>
      </c>
      <c r="G5" s="8" t="s">
        <v>59</v>
      </c>
      <c r="H5" s="5"/>
      <c r="I5" s="5"/>
      <c r="J5" s="5"/>
      <c r="K5" s="5"/>
      <c r="L5" s="8" t="s">
        <v>58</v>
      </c>
      <c r="Q5" s="8" t="s">
        <v>58</v>
      </c>
      <c r="X5" s="8" t="s">
        <v>58</v>
      </c>
      <c r="AC5" s="8" t="s">
        <v>58</v>
      </c>
      <c r="AG5" s="8" t="s">
        <v>59</v>
      </c>
      <c r="AL5" s="8" t="s">
        <v>58</v>
      </c>
      <c r="AN5" s="8" t="s">
        <v>58</v>
      </c>
      <c r="AO5" s="8" t="s">
        <v>58</v>
      </c>
      <c r="AP5" s="8" t="s">
        <v>58</v>
      </c>
      <c r="AR5" s="8" t="s">
        <v>59</v>
      </c>
      <c r="AW5" s="5"/>
      <c r="AX5" s="5" t="s">
        <v>58</v>
      </c>
      <c r="BC5" s="5" t="s">
        <v>42</v>
      </c>
    </row>
    <row r="6" spans="1:58" ht="12.75">
      <c r="A6" s="5" t="s">
        <v>55</v>
      </c>
      <c r="B6" s="5" t="s">
        <v>4</v>
      </c>
      <c r="C6" s="5" t="s">
        <v>54</v>
      </c>
      <c r="D6" s="5" t="s">
        <v>32</v>
      </c>
      <c r="E6" s="5" t="s">
        <v>32</v>
      </c>
      <c r="F6" s="5"/>
      <c r="G6" s="5" t="s">
        <v>4</v>
      </c>
      <c r="H6" s="5" t="s">
        <v>54</v>
      </c>
      <c r="I6" s="5" t="s">
        <v>4</v>
      </c>
      <c r="J6" s="5" t="s">
        <v>54</v>
      </c>
      <c r="K6" s="5"/>
      <c r="L6" s="5" t="s">
        <v>4</v>
      </c>
      <c r="M6" s="5" t="s">
        <v>54</v>
      </c>
      <c r="N6" s="5" t="s">
        <v>32</v>
      </c>
      <c r="O6" s="5" t="s">
        <v>32</v>
      </c>
      <c r="P6" s="5"/>
      <c r="Q6" s="5" t="s">
        <v>4</v>
      </c>
      <c r="R6" s="5" t="s">
        <v>54</v>
      </c>
      <c r="S6" s="5" t="s">
        <v>4</v>
      </c>
      <c r="T6" s="5" t="s">
        <v>54</v>
      </c>
      <c r="U6" s="5" t="s">
        <v>4</v>
      </c>
      <c r="V6" s="5" t="s">
        <v>54</v>
      </c>
      <c r="W6" s="5"/>
      <c r="X6" s="5" t="s">
        <v>5</v>
      </c>
      <c r="Y6" s="5" t="s">
        <v>54</v>
      </c>
      <c r="Z6" s="5" t="s">
        <v>4</v>
      </c>
      <c r="AA6" s="5" t="s">
        <v>54</v>
      </c>
      <c r="AB6" s="5"/>
      <c r="AC6" s="5" t="s">
        <v>0</v>
      </c>
      <c r="AD6" s="5" t="s">
        <v>54</v>
      </c>
      <c r="AE6" s="5" t="s">
        <v>32</v>
      </c>
      <c r="AF6" s="5"/>
      <c r="AG6" s="5" t="s">
        <v>2</v>
      </c>
      <c r="AH6" s="5" t="s">
        <v>54</v>
      </c>
      <c r="AI6" s="5" t="s">
        <v>2</v>
      </c>
      <c r="AJ6" s="5" t="s">
        <v>54</v>
      </c>
      <c r="AK6" s="5"/>
      <c r="AL6" s="5" t="s">
        <v>2</v>
      </c>
      <c r="AM6" s="5" t="s">
        <v>54</v>
      </c>
      <c r="AN6" s="5" t="s">
        <v>32</v>
      </c>
      <c r="AO6" s="5" t="s">
        <v>32</v>
      </c>
      <c r="AP6" s="5" t="s">
        <v>32</v>
      </c>
      <c r="AQ6" s="5"/>
      <c r="AR6" s="5" t="s">
        <v>1</v>
      </c>
      <c r="AS6" s="5" t="s">
        <v>54</v>
      </c>
      <c r="AT6" s="5" t="s">
        <v>4</v>
      </c>
      <c r="AU6" s="5" t="s">
        <v>54</v>
      </c>
      <c r="AV6" s="5"/>
      <c r="AW6" s="5"/>
      <c r="AX6" s="5" t="s">
        <v>5</v>
      </c>
      <c r="AY6" s="5" t="s">
        <v>54</v>
      </c>
      <c r="AZ6" s="5" t="s">
        <v>5</v>
      </c>
      <c r="BA6" s="5" t="s">
        <v>54</v>
      </c>
      <c r="BC6" s="5" t="s">
        <v>3</v>
      </c>
      <c r="BD6" s="5" t="s">
        <v>54</v>
      </c>
      <c r="BE6" s="5" t="s">
        <v>0</v>
      </c>
      <c r="BF6" s="5" t="s">
        <v>54</v>
      </c>
    </row>
    <row r="7" spans="1:57" ht="12.75">
      <c r="A7" s="5"/>
      <c r="B7" s="5" t="s">
        <v>35</v>
      </c>
      <c r="C7" s="5"/>
      <c r="D7" s="5" t="s">
        <v>36</v>
      </c>
      <c r="E7" s="5" t="s">
        <v>36</v>
      </c>
      <c r="F7" s="5"/>
      <c r="G7" s="5" t="s">
        <v>35</v>
      </c>
      <c r="H7" s="5"/>
      <c r="I7" s="5" t="s">
        <v>36</v>
      </c>
      <c r="J7" s="5"/>
      <c r="K7" s="5"/>
      <c r="L7" s="5" t="s">
        <v>35</v>
      </c>
      <c r="M7" s="5"/>
      <c r="N7" s="5" t="s">
        <v>36</v>
      </c>
      <c r="O7" s="5" t="s">
        <v>36</v>
      </c>
      <c r="P7" s="5"/>
      <c r="Q7" s="5" t="s">
        <v>35</v>
      </c>
      <c r="R7" s="5"/>
      <c r="S7" s="5" t="s">
        <v>35</v>
      </c>
      <c r="T7" s="5"/>
      <c r="U7" s="5" t="s">
        <v>36</v>
      </c>
      <c r="V7" s="5"/>
      <c r="W7" s="5"/>
      <c r="X7" s="5" t="s">
        <v>35</v>
      </c>
      <c r="Y7" s="5"/>
      <c r="Z7" s="5" t="s">
        <v>36</v>
      </c>
      <c r="AA7" s="5"/>
      <c r="AB7" s="5"/>
      <c r="AC7" s="5" t="s">
        <v>35</v>
      </c>
      <c r="AD7" s="5"/>
      <c r="AE7" s="5" t="s">
        <v>36</v>
      </c>
      <c r="AF7" s="5"/>
      <c r="AG7" s="5" t="s">
        <v>35</v>
      </c>
      <c r="AH7" s="5"/>
      <c r="AI7" s="5" t="s">
        <v>36</v>
      </c>
      <c r="AJ7" s="5"/>
      <c r="AK7" s="5"/>
      <c r="AL7" s="5" t="s">
        <v>43</v>
      </c>
      <c r="AM7" s="5"/>
      <c r="AN7" s="5" t="s">
        <v>35</v>
      </c>
      <c r="AO7" s="5" t="s">
        <v>36</v>
      </c>
      <c r="AP7" s="5" t="s">
        <v>36</v>
      </c>
      <c r="AQ7" s="5"/>
      <c r="AR7" s="5" t="s">
        <v>35</v>
      </c>
      <c r="AS7" s="5"/>
      <c r="AT7" s="5" t="s">
        <v>36</v>
      </c>
      <c r="AU7" s="5"/>
      <c r="AV7" s="5"/>
      <c r="AW7" s="5"/>
      <c r="AX7" s="5" t="s">
        <v>60</v>
      </c>
      <c r="AZ7" s="5" t="s">
        <v>36</v>
      </c>
      <c r="BC7" s="5" t="s">
        <v>35</v>
      </c>
      <c r="BE7" s="5" t="s">
        <v>36</v>
      </c>
    </row>
    <row r="8" spans="1:49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</row>
    <row r="9" spans="1:58" ht="12.75">
      <c r="A9" s="5" t="str">
        <f>'[1]1096R8'!A16</f>
        <v>SiO2</v>
      </c>
      <c r="B9" s="5">
        <f>AVERAGE('[1]1096R8'!$C16:$D16)</f>
        <v>51.135</v>
      </c>
      <c r="C9" s="5">
        <f>STDEV('[1]1096R8'!$C16:$D16)</f>
        <v>0.49921738751763045</v>
      </c>
      <c r="D9" s="5">
        <f>('[1]1096R8'!$B16)</f>
        <v>52.915</v>
      </c>
      <c r="E9" s="5">
        <f>('[1]1096R8'!$E16)</f>
        <v>50.645</v>
      </c>
      <c r="F9" s="5"/>
      <c r="G9" s="5">
        <f>AVERAGE('[1]1096R8'!$AX16:$AY16)</f>
        <v>49.483999999999995</v>
      </c>
      <c r="H9" s="5">
        <f>STDEV('[1]1096R8'!$AX16:$AY16)</f>
        <v>0.8259007204261392</v>
      </c>
      <c r="I9" s="5">
        <f>AVERAGE('[1]1096R8'!$AW16,'[1]1096R8'!$AZ16)</f>
        <v>49.2325</v>
      </c>
      <c r="J9" s="5">
        <f>STDEV('[1]1096R8'!$AW16,'[1]1096R8'!$AZ16)</f>
        <v>0.1590990257669742</v>
      </c>
      <c r="K9" s="5"/>
      <c r="L9" s="5">
        <f>AVERAGE('[1]1096R8'!$G16:$H16)</f>
        <v>52.79</v>
      </c>
      <c r="M9" s="5">
        <f>STDEV('[1]1096R8'!$G16:$H16)</f>
        <v>0.5911412690719017</v>
      </c>
      <c r="N9" s="5">
        <f>'[1]1096R8'!$F16</f>
        <v>52.023</v>
      </c>
      <c r="O9" s="5">
        <f>'[1]1096R8'!$I16</f>
        <v>49.649</v>
      </c>
      <c r="P9" s="5"/>
      <c r="Q9" s="5">
        <f>AVERAGE('[1]1096R8'!$K16:$L16)</f>
        <v>51.2575</v>
      </c>
      <c r="R9" s="5">
        <f>STDEV('[1]1096R8'!$K16:$L16)</f>
        <v>0.6441742776611263</v>
      </c>
      <c r="S9" s="5">
        <f>AVERAGE('[1]1096R8'!$M16:$N16)</f>
        <v>49.961</v>
      </c>
      <c r="T9" s="5">
        <f>STDEV('[1]1096R8'!$M16:$N16)</f>
        <v>1.1370277041480077</v>
      </c>
      <c r="U9" s="5">
        <f>AVERAGE('[1]1096R8'!$J16,'[1]1096R8'!$O16)</f>
        <v>51.557500000000005</v>
      </c>
      <c r="V9" s="5">
        <f>STDEV('[1]1096R8'!$J16,'[1]1096R8'!$O16)</f>
        <v>0.03464823227814047</v>
      </c>
      <c r="W9" s="5"/>
      <c r="X9" s="5">
        <f>AVERAGE('[1]1096R8'!$P16,'[1]1096R8'!$R16:$W16)</f>
        <v>51.08257142857143</v>
      </c>
      <c r="Y9" s="5">
        <f>STDEV('[1]1096R8'!$P16,'[1]1096R8'!$R16:$W16)</f>
        <v>1.1669768431214005</v>
      </c>
      <c r="Z9" s="5">
        <f>AVERAGE('[1]1096R8'!$Q16,'[1]1096R8'!$X16)</f>
        <v>52.2415</v>
      </c>
      <c r="AA9" s="5">
        <f>STDEV('[1]1096R8'!$Q16,'[1]1096R8'!$X16)</f>
        <v>0.13930003589375178</v>
      </c>
      <c r="AB9" s="5"/>
      <c r="AC9" s="5">
        <f>AVERAGE('[1]1096R8'!$Z16:$AA16)</f>
        <v>49.784499999999994</v>
      </c>
      <c r="AD9" s="5">
        <f>STDEV('[1]1096R8'!$Y16:$AB16)</f>
        <v>0.25954383059419395</v>
      </c>
      <c r="AE9" s="5">
        <f>'[1]1096R8'!$AB16</f>
        <v>49.946</v>
      </c>
      <c r="AF9" s="5"/>
      <c r="AG9" s="5">
        <f>AVERAGE('[1]1096R8'!$AE16:$AG16)</f>
        <v>50.62633333333334</v>
      </c>
      <c r="AH9" s="5">
        <f>STDEV('[1]1096R8'!$AE16:$AG16)</f>
        <v>2.196144879859312</v>
      </c>
      <c r="AI9" s="5">
        <f>AVERAGE('[1]1096R8'!$AC16:$AD16,'[1]1096R8'!$AH16)</f>
        <v>50.33599999999999</v>
      </c>
      <c r="AJ9" s="5">
        <f>STDEV('[1]1096R8'!$AC16:$AD16,'[1]1096R8'!$AH16)</f>
        <v>0.5833086661453888</v>
      </c>
      <c r="AK9" s="5"/>
      <c r="AL9" s="5">
        <f>AVERAGE('[1]1096R8'!$AI16:$AJ16,'[1]1096R8'!$AM16)</f>
        <v>49.99466666666666</v>
      </c>
      <c r="AM9" s="5">
        <f>STDEV('[1]1096R8'!$AI16:$AJ16,'[1]1096R8'!$AM16)</f>
        <v>1.0704491269249201</v>
      </c>
      <c r="AN9" s="5">
        <f>'[1]1096R8'!$AL16</f>
        <v>50.113</v>
      </c>
      <c r="AO9" s="5">
        <f>'[1]1096R8'!$AK16</f>
        <v>51.197</v>
      </c>
      <c r="AP9" s="5">
        <f>'[1]1096R8'!$AN16</f>
        <v>50.583</v>
      </c>
      <c r="AQ9" s="5"/>
      <c r="AR9" s="5">
        <f>AVERAGE('[1]1096R8'!$AO16:$AQ16,'[1]1096R8'!$AS16:$AU16)</f>
        <v>50.70916666666667</v>
      </c>
      <c r="AS9" s="5">
        <f>STDEV('[1]1096R8'!$AO16:$AQ16,'[1]1096R8'!$AS16:$AU16)</f>
        <v>1.2430751251098557</v>
      </c>
      <c r="AT9" s="5">
        <f>AVERAGE('[1]1096R8'!$AR16,'[1]1096R8'!$AV16)</f>
        <v>49.545</v>
      </c>
      <c r="AU9" s="5">
        <f>STDEV('[1]1096R8'!$AR16,'[1]1096R8'!$AV16)</f>
        <v>0.3705239533416141</v>
      </c>
      <c r="AV9" s="5"/>
      <c r="AW9" s="5"/>
      <c r="AX9" s="5">
        <f aca="true" t="shared" si="0" ref="AX9:AX17">AVERAGE(L9,Q9,X9,AC9,AL9,AN9,S9)</f>
        <v>50.711891156462585</v>
      </c>
      <c r="AY9" s="5">
        <f aca="true" t="shared" si="1" ref="AY9:AY17">STDEV(L9,Q9,X9,AC9,AL9,AN9,S9)</f>
        <v>1.084020503484872</v>
      </c>
      <c r="AZ9" s="5">
        <f aca="true" t="shared" si="2" ref="AZ9:AZ17">AVERAGE(N9:O9,U9,Z9,AE9,AO9:AP9)</f>
        <v>51.02814285714286</v>
      </c>
      <c r="BA9" s="5">
        <f aca="true" t="shared" si="3" ref="BA9:BA17">STDEV(N9:O9,U9,Z9,AE9,AO9:AP9)</f>
        <v>1.0034879468751938</v>
      </c>
      <c r="BC9" s="5">
        <f aca="true" t="shared" si="4" ref="BC9:BC16">AVERAGE(B9,AG9,AR9,G9)</f>
        <v>50.488625</v>
      </c>
      <c r="BD9" s="5">
        <f aca="true" t="shared" si="5" ref="BD9:BD16">STDEV(B9,AG9,AR9,G9)</f>
        <v>0.7058503720233675</v>
      </c>
      <c r="BE9" s="5">
        <f aca="true" t="shared" si="6" ref="BE9:BE16">AVERAGE(D9:E9,AI9,AT9,I9)</f>
        <v>50.5347</v>
      </c>
      <c r="BF9" s="5">
        <f aca="true" t="shared" si="7" ref="BF9:BF16">STDEV(D9:E9,AI9,AT9,I9)</f>
        <v>1.4485084397409458</v>
      </c>
    </row>
    <row r="10" spans="1:58" ht="12.75">
      <c r="A10" s="5" t="str">
        <f>'[1]1096R8'!A21</f>
        <v>TiO2</v>
      </c>
      <c r="B10" s="5">
        <f>AVERAGE('[1]1096R8'!$C21:$D21)</f>
        <v>0.494</v>
      </c>
      <c r="C10" s="5">
        <f>STDEV('[1]1096R8'!$C21:$D21)</f>
        <v>0.04949747468305841</v>
      </c>
      <c r="D10" s="5">
        <f>('[1]1096R8'!$B21)</f>
        <v>0.345</v>
      </c>
      <c r="E10" s="5">
        <f>('[1]1096R8'!$E21)</f>
        <v>0.395</v>
      </c>
      <c r="F10" s="5"/>
      <c r="G10" s="5">
        <f>AVERAGE('[1]1096R8'!$AX21:$AY21)</f>
        <v>0.6074999999999999</v>
      </c>
      <c r="H10" s="5">
        <f>STDEV('[1]1096R8'!$AX21:$AY21)</f>
        <v>0.18172644276494304</v>
      </c>
      <c r="I10" s="5">
        <f>AVERAGE('[1]1096R8'!$AW21,'[1]1096R8'!$AZ21)</f>
        <v>0.7464999999999999</v>
      </c>
      <c r="J10" s="5">
        <f>STDEV('[1]1096R8'!$AW21,'[1]1096R8'!$AZ21)</f>
        <v>0.010606601717798222</v>
      </c>
      <c r="K10" s="5"/>
      <c r="L10" s="5">
        <f>AVERAGE('[1]1096R8'!$G21:$H21)</f>
        <v>0.38949999999999996</v>
      </c>
      <c r="M10" s="5">
        <f>STDEV('[1]1096R8'!$G21:$H21)</f>
        <v>0.05303300858899154</v>
      </c>
      <c r="N10" s="5">
        <f>'[1]1096R8'!$F21</f>
        <v>0.367</v>
      </c>
      <c r="O10" s="5">
        <f>'[1]1096R8'!$I21</f>
        <v>1.059</v>
      </c>
      <c r="P10" s="5"/>
      <c r="Q10" s="5">
        <f>AVERAGE('[1]1096R8'!$K21:$L21)</f>
        <v>0.562</v>
      </c>
      <c r="R10" s="5">
        <f>STDEV('[1]1096R8'!$K21:$L21)</f>
        <v>0.07495331880577263</v>
      </c>
      <c r="S10" s="5">
        <f>AVERAGE('[1]1096R8'!$M21:$N21)</f>
        <v>0.8425</v>
      </c>
      <c r="T10" s="5">
        <f>STDEV('[1]1096R8'!$M21:$N21)</f>
        <v>0.28354981925580497</v>
      </c>
      <c r="U10" s="5">
        <f>AVERAGE('[1]1096R8'!$J21,'[1]1096R8'!$O21)</f>
        <v>0.5845</v>
      </c>
      <c r="V10" s="5">
        <f>STDEV('[1]1096R8'!$J21,'[1]1096R8'!$O21)</f>
        <v>0.07424621202458695</v>
      </c>
      <c r="W10" s="5"/>
      <c r="X10" s="5">
        <f>AVERAGE('[1]1096R8'!$P21,'[1]1096R8'!$R21:$W21)</f>
        <v>0.5065714285714286</v>
      </c>
      <c r="Y10" s="5">
        <f>STDEV('[1]1096R8'!$P21,'[1]1096R8'!$R21:$W21)</f>
        <v>0.1492122170409837</v>
      </c>
      <c r="Z10" s="5">
        <f>AVERAGE('[1]1096R8'!$Q21,'[1]1096R8'!$X21)</f>
        <v>0.361</v>
      </c>
      <c r="AA10" s="5">
        <f>STDEV('[1]1096R8'!$Q21,'[1]1096R8'!$X21)</f>
        <v>0.019798989873223417</v>
      </c>
      <c r="AB10" s="5"/>
      <c r="AC10" s="5">
        <f>AVERAGE('[1]1096R8'!$Z21:$AA21)</f>
        <v>0.8440000000000001</v>
      </c>
      <c r="AD10" s="5">
        <f>STDEV('[1]1096R8'!$Y21:$AB21)</f>
        <v>0.10150000000000034</v>
      </c>
      <c r="AE10" s="5">
        <f>'[1]1096R8'!$AB21</f>
        <v>0.699</v>
      </c>
      <c r="AF10" s="5"/>
      <c r="AG10" s="5">
        <f>AVERAGE('[1]1096R8'!$AE21:$AG21)</f>
        <v>0.7060000000000001</v>
      </c>
      <c r="AH10" s="5">
        <f>STDEV('[1]1096R8'!$AE21:$AG21)</f>
        <v>0.3458135335697546</v>
      </c>
      <c r="AI10" s="5">
        <f>AVERAGE('[1]1096R8'!$AC21:$AD21,'[1]1096R8'!$AH21)</f>
        <v>0.6846666666666668</v>
      </c>
      <c r="AJ10" s="5">
        <f>STDEV('[1]1096R8'!$AC21:$AD21,'[1]1096R8'!$AH21)</f>
        <v>0.04858326186386816</v>
      </c>
      <c r="AK10" s="5"/>
      <c r="AL10" s="5">
        <f>AVERAGE('[1]1096R8'!$AI21:$AJ21,'[1]1096R8'!$AM21)</f>
        <v>0.6986666666666667</v>
      </c>
      <c r="AM10" s="5">
        <f>STDEV('[1]1096R8'!$AI21:$AJ21,'[1]1096R8'!$AM21)</f>
        <v>0.07011656960614288</v>
      </c>
      <c r="AN10" s="5">
        <f>'[1]1096R8'!$AL21</f>
        <v>0.734</v>
      </c>
      <c r="AO10" s="5">
        <f>'[1]1096R8'!$AK21</f>
        <v>0.599</v>
      </c>
      <c r="AP10" s="5">
        <f>'[1]1096R8'!$AN21</f>
        <v>0.861</v>
      </c>
      <c r="AQ10" s="5"/>
      <c r="AR10" s="5">
        <f>AVERAGE('[1]1096R8'!$AO21:$AQ21,'[1]1096R8'!$AS21:$AU21)</f>
        <v>0.49016666666666664</v>
      </c>
      <c r="AS10" s="5">
        <f>STDEV('[1]1096R8'!$AO21:$AQ21,'[1]1096R8'!$AS21:$AU21)</f>
        <v>0.22709241877849357</v>
      </c>
      <c r="AT10" s="5">
        <f>AVERAGE('[1]1096R8'!$AR21,'[1]1096R8'!$AV21)</f>
        <v>0.714</v>
      </c>
      <c r="AU10" s="5">
        <f>STDEV('[1]1096R8'!$AR21,'[1]1096R8'!$AV21)</f>
        <v>0.20081832585697984</v>
      </c>
      <c r="AV10" s="5"/>
      <c r="AW10" s="5"/>
      <c r="AX10" s="5">
        <f t="shared" si="0"/>
        <v>0.653891156462585</v>
      </c>
      <c r="AY10" s="5">
        <f t="shared" si="1"/>
        <v>0.17329488925728678</v>
      </c>
      <c r="AZ10" s="5">
        <f t="shared" si="2"/>
        <v>0.6472142857142857</v>
      </c>
      <c r="BA10" s="5">
        <f t="shared" si="3"/>
        <v>0.253196211323494</v>
      </c>
      <c r="BC10" s="5">
        <f t="shared" si="4"/>
        <v>0.5744166666666667</v>
      </c>
      <c r="BD10" s="5">
        <f t="shared" si="5"/>
        <v>0.10323691738477604</v>
      </c>
      <c r="BE10" s="5">
        <f t="shared" si="6"/>
        <v>0.5770333333333333</v>
      </c>
      <c r="BF10" s="5">
        <f t="shared" si="7"/>
        <v>0.19107547955948959</v>
      </c>
    </row>
    <row r="11" spans="1:58" ht="12.75">
      <c r="A11" s="5" t="str">
        <f>'[1]1096R8'!A15</f>
        <v>Al2O3</v>
      </c>
      <c r="B11" s="5">
        <f>AVERAGE('[1]1096R8'!$C15:$D15)</f>
        <v>3.064</v>
      </c>
      <c r="C11" s="5">
        <f>STDEV('[1]1096R8'!$C15:$D15)</f>
        <v>0.12445079348882322</v>
      </c>
      <c r="D11" s="5">
        <f>('[1]1096R8'!$B15)</f>
        <v>1.353</v>
      </c>
      <c r="E11" s="5">
        <f>('[1]1096R8'!$E15)</f>
        <v>1.398</v>
      </c>
      <c r="F11" s="5"/>
      <c r="G11" s="5">
        <f>AVERAGE('[1]1096R8'!$AX15:$AY15)</f>
        <v>3.9530000000000003</v>
      </c>
      <c r="H11" s="5">
        <f>STDEV('[1]1096R8'!$AX15:$AY15)</f>
        <v>0.6307392488183956</v>
      </c>
      <c r="I11" s="5">
        <f>AVERAGE('[1]1096R8'!$AW15,'[1]1096R8'!$AZ15)</f>
        <v>4.124</v>
      </c>
      <c r="J11" s="5">
        <f>STDEV('[1]1096R8'!$AW15,'[1]1096R8'!$AZ15)</f>
        <v>0.19657568516986773</v>
      </c>
      <c r="K11" s="5"/>
      <c r="L11" s="5">
        <f>AVERAGE('[1]1096R8'!$G15:$H15)</f>
        <v>1.3545</v>
      </c>
      <c r="M11" s="5">
        <f>STDEV('[1]1096R8'!$G15:$H15)</f>
        <v>0.0106066017177983</v>
      </c>
      <c r="N11" s="5">
        <f>'[1]1096R8'!$F15</f>
        <v>1.279</v>
      </c>
      <c r="O11" s="5">
        <f>'[1]1096R8'!$I15</f>
        <v>4.461</v>
      </c>
      <c r="P11" s="5"/>
      <c r="Q11" s="5">
        <f>AVERAGE('[1]1096R8'!$K15:$L15)</f>
        <v>3.1470000000000002</v>
      </c>
      <c r="R11" s="5">
        <f>STDEV('[1]1096R8'!$K15:$L15)</f>
        <v>1.1667261889578027</v>
      </c>
      <c r="S11" s="5">
        <f>AVERAGE('[1]1096R8'!$M15:$N15)</f>
        <v>4.24</v>
      </c>
      <c r="T11" s="5">
        <f>STDEV('[1]1096R8'!$M15:$N15)</f>
        <v>1.0182337649086282</v>
      </c>
      <c r="U11" s="5">
        <f>AVERAGE('[1]1096R8'!$J15,'[1]1096R8'!$O15)</f>
        <v>3.14</v>
      </c>
      <c r="V11" s="5">
        <f>STDEV('[1]1096R8'!$J15,'[1]1096R8'!$O15)</f>
        <v>0.24041630560342678</v>
      </c>
      <c r="W11" s="5"/>
      <c r="X11" s="5">
        <f>AVERAGE('[1]1096R8'!$P15,'[1]1096R8'!$R15:$W15)</f>
        <v>2.834285714285715</v>
      </c>
      <c r="Y11" s="5">
        <f>STDEV('[1]1096R8'!$P15,'[1]1096R8'!$R15:$W15)</f>
        <v>0.9978982436911598</v>
      </c>
      <c r="Z11" s="5">
        <f>AVERAGE('[1]1096R8'!$Q15,'[1]1096R8'!$X15)</f>
        <v>1.6655</v>
      </c>
      <c r="AA11" s="5">
        <f>STDEV('[1]1096R8'!$Q15,'[1]1096R8'!$X15)</f>
        <v>0.15627059864222614</v>
      </c>
      <c r="AB11" s="5"/>
      <c r="AC11" s="5">
        <f>AVERAGE('[1]1096R8'!$Z15:$AA15)</f>
        <v>3.803</v>
      </c>
      <c r="AD11" s="5">
        <f>STDEV('[1]1096R8'!$Y15:$AB15)</f>
        <v>0.37387074415275134</v>
      </c>
      <c r="AE11" s="5">
        <f>'[1]1096R8'!$AB15</f>
        <v>3.178</v>
      </c>
      <c r="AF11" s="5"/>
      <c r="AG11" s="5">
        <f>AVERAGE('[1]1096R8'!$AE15:$AG15)</f>
        <v>4.100666666666666</v>
      </c>
      <c r="AH11" s="5">
        <f>STDEV('[1]1096R8'!$AE15:$AG15)</f>
        <v>1.2596604039713768</v>
      </c>
      <c r="AI11" s="5">
        <f>AVERAGE('[1]1096R8'!$AC15:$AD15,'[1]1096R8'!$AH15)</f>
        <v>3.408333333333333</v>
      </c>
      <c r="AJ11" s="5">
        <f>STDEV('[1]1096R8'!$AC15:$AD15,'[1]1096R8'!$AH15)</f>
        <v>0.17250603854165092</v>
      </c>
      <c r="AK11" s="5"/>
      <c r="AL11" s="5">
        <f>AVERAGE('[1]1096R8'!$AI15:$AJ15,'[1]1096R8'!$AM15)</f>
        <v>3.5736666666666665</v>
      </c>
      <c r="AM11" s="5">
        <f>STDEV('[1]1096R8'!$AI15:$AJ15,'[1]1096R8'!$AM15)</f>
        <v>0.398931489523367</v>
      </c>
      <c r="AN11" s="5">
        <f>'[1]1096R8'!$AL15</f>
        <v>2.585</v>
      </c>
      <c r="AO11" s="5">
        <f>'[1]1096R8'!$AK15</f>
        <v>3.257</v>
      </c>
      <c r="AP11" s="5">
        <f>'[1]1096R8'!$AN15</f>
        <v>3.165</v>
      </c>
      <c r="AQ11" s="5"/>
      <c r="AR11" s="5">
        <f>AVERAGE('[1]1096R8'!$AO15:$AQ15,'[1]1096R8'!$AS15:$AU15)</f>
        <v>2.6285</v>
      </c>
      <c r="AS11" s="5">
        <f>STDEV('[1]1096R8'!$AO15:$AQ15,'[1]1096R8'!$AS15:$AU15)</f>
        <v>1.3535613395779302</v>
      </c>
      <c r="AT11" s="5">
        <f>AVERAGE('[1]1096R8'!$AR15,'[1]1096R8'!$AV15)</f>
        <v>3.7779999999999996</v>
      </c>
      <c r="AU11" s="5">
        <f>STDEV('[1]1096R8'!$AR15,'[1]1096R8'!$AV15)</f>
        <v>1.0380327547818529</v>
      </c>
      <c r="AV11" s="5"/>
      <c r="AW11" s="5"/>
      <c r="AX11" s="5">
        <f t="shared" si="0"/>
        <v>3.076778911564626</v>
      </c>
      <c r="AY11" s="5">
        <f t="shared" si="1"/>
        <v>0.94861327825647</v>
      </c>
      <c r="AZ11" s="5">
        <f t="shared" si="2"/>
        <v>2.877928571428572</v>
      </c>
      <c r="BA11" s="5">
        <f t="shared" si="3"/>
        <v>1.073739587786979</v>
      </c>
      <c r="BC11" s="5">
        <f t="shared" si="4"/>
        <v>3.436541666666667</v>
      </c>
      <c r="BD11" s="5">
        <f t="shared" si="5"/>
        <v>0.7069912432665298</v>
      </c>
      <c r="BE11" s="5">
        <f t="shared" si="6"/>
        <v>2.812266666666666</v>
      </c>
      <c r="BF11" s="5">
        <f t="shared" si="7"/>
        <v>1.3358695753037504</v>
      </c>
    </row>
    <row r="12" spans="1:58" ht="12.75">
      <c r="A12" s="5" t="str">
        <f>'[1]1096R8'!A24</f>
        <v>FeO</v>
      </c>
      <c r="B12" s="5">
        <f>AVERAGE('[1]1096R8'!$C24:$D24)</f>
        <v>6.572</v>
      </c>
      <c r="C12" s="5">
        <f>STDEV('[1]1096R8'!$C24:$D24)</f>
        <v>0.3662813126546363</v>
      </c>
      <c r="D12" s="5">
        <f>('[1]1096R8'!$B24)</f>
        <v>8.982</v>
      </c>
      <c r="E12" s="5">
        <f>('[1]1096R8'!$E24)</f>
        <v>7.889</v>
      </c>
      <c r="F12" s="5"/>
      <c r="G12" s="5">
        <f>AVERAGE('[1]1096R8'!$AX24:$AY24)</f>
        <v>7.239000000000001</v>
      </c>
      <c r="H12" s="5">
        <f>STDEV('[1]1096R8'!$AX24:$AY24)</f>
        <v>1.0733880938411677</v>
      </c>
      <c r="I12" s="5">
        <f>AVERAGE('[1]1096R8'!$AW24,'[1]1096R8'!$AZ24)</f>
        <v>8.5625</v>
      </c>
      <c r="J12" s="5">
        <f>STDEV('[1]1096R8'!$AW24,'[1]1096R8'!$AZ24)</f>
        <v>1.0670241328105026</v>
      </c>
      <c r="K12" s="5"/>
      <c r="L12" s="5">
        <f>AVERAGE('[1]1096R8'!$G24:$H24)</f>
        <v>8.8085</v>
      </c>
      <c r="M12" s="5">
        <f>STDEV('[1]1096R8'!$G24:$H24)</f>
        <v>1.157533800802383</v>
      </c>
      <c r="N12" s="5">
        <f>'[1]1096R8'!$F24</f>
        <v>8.366</v>
      </c>
      <c r="O12" s="5">
        <f>'[1]1096R8'!$I24</f>
        <v>9.6</v>
      </c>
      <c r="P12" s="5"/>
      <c r="Q12" s="5">
        <f>AVERAGE('[1]1096R8'!$K24:$L24)</f>
        <v>7.9245</v>
      </c>
      <c r="R12" s="5">
        <f>STDEV('[1]1096R8'!$K24:$L24)</f>
        <v>0.24536605307175596</v>
      </c>
      <c r="S12" s="5">
        <f>AVERAGE('[1]1096R8'!$M24:$N24)</f>
        <v>9.4555</v>
      </c>
      <c r="T12" s="5">
        <f>STDEV('[1]1096R8'!$M24:$N24)</f>
        <v>0.09970205614715576</v>
      </c>
      <c r="U12" s="5">
        <f>AVERAGE('[1]1096R8'!$J24,'[1]1096R8'!$O24)</f>
        <v>7.6035</v>
      </c>
      <c r="V12" s="5">
        <f>STDEV('[1]1096R8'!$J24,'[1]1096R8'!$O24)</f>
        <v>0.05586143571373707</v>
      </c>
      <c r="W12" s="5"/>
      <c r="X12" s="5">
        <f>AVERAGE('[1]1096R8'!$P24,'[1]1096R8'!$R24:$W24)</f>
        <v>8.347571428571428</v>
      </c>
      <c r="Y12" s="5">
        <f>STDEV('[1]1096R8'!$P24,'[1]1096R8'!$R24:$W24)</f>
        <v>0.26081401875848237</v>
      </c>
      <c r="Z12" s="5">
        <f>AVERAGE('[1]1096R8'!$Q24,'[1]1096R8'!$X24)</f>
        <v>9.062999999999999</v>
      </c>
      <c r="AA12" s="5">
        <f>STDEV('[1]1096R8'!$Q24,'[1]1096R8'!$X24)</f>
        <v>0.9531799410394737</v>
      </c>
      <c r="AB12" s="5"/>
      <c r="AC12" s="5">
        <f>AVERAGE('[1]1096R8'!$Z24:$AA24)</f>
        <v>8.7965</v>
      </c>
      <c r="AD12" s="5">
        <f>STDEV('[1]1096R8'!$Y24:$AB24)</f>
        <v>0.4688307263821405</v>
      </c>
      <c r="AE12" s="5">
        <f>'[1]1096R8'!$AB24</f>
        <v>9.703</v>
      </c>
      <c r="AF12" s="5"/>
      <c r="AG12" s="5">
        <f>AVERAGE('[1]1096R8'!$AE24:$AG24)</f>
        <v>6.947666666666667</v>
      </c>
      <c r="AH12" s="5">
        <f>STDEV('[1]1096R8'!$AE24:$AG24)</f>
        <v>0.7326884285515477</v>
      </c>
      <c r="AI12" s="5">
        <f>AVERAGE('[1]1096R8'!$AC24:$AD24,'[1]1096R8'!$AH24)</f>
        <v>8.134</v>
      </c>
      <c r="AJ12" s="5">
        <f>STDEV('[1]1096R8'!$AC24:$AD24,'[1]1096R8'!$AH24)</f>
        <v>0.26781336785154886</v>
      </c>
      <c r="AK12" s="5"/>
      <c r="AL12" s="5">
        <f>AVERAGE('[1]1096R8'!$AI24:$AJ24,'[1]1096R8'!$AM24)</f>
        <v>8.841333333333333</v>
      </c>
      <c r="AM12" s="5">
        <f>STDEV('[1]1096R8'!$AI24:$AJ24,'[1]1096R8'!$AM24)</f>
        <v>0.37964764365567066</v>
      </c>
      <c r="AN12" s="5">
        <f>'[1]1096R8'!$AL24</f>
        <v>10.827</v>
      </c>
      <c r="AO12" s="5">
        <f>'[1]1096R8'!$AK24</f>
        <v>8.412</v>
      </c>
      <c r="AP12" s="5">
        <f>'[1]1096R8'!$AN24</f>
        <v>10.934</v>
      </c>
      <c r="AQ12" s="5"/>
      <c r="AR12" s="5">
        <f>AVERAGE('[1]1096R8'!$AO24:$AQ24,'[1]1096R8'!$AS24:$AU24)</f>
        <v>7.214666666666666</v>
      </c>
      <c r="AS12" s="5">
        <f>STDEV('[1]1096R8'!$AO24:$AQ24,'[1]1096R8'!$AS24:$AU24)</f>
        <v>0.6315639846180916</v>
      </c>
      <c r="AT12" s="5">
        <f>AVERAGE('[1]1096R8'!$AR24,'[1]1096R8'!$AV24)</f>
        <v>7.9365</v>
      </c>
      <c r="AU12" s="5">
        <f>STDEV('[1]1096R8'!$AR24,'[1]1096R8'!$AV24)</f>
        <v>0.11808683245812722</v>
      </c>
      <c r="AV12" s="5"/>
      <c r="AW12" s="5"/>
      <c r="AX12" s="5">
        <f t="shared" si="0"/>
        <v>9.00012925170068</v>
      </c>
      <c r="AY12" s="5">
        <f t="shared" si="1"/>
        <v>0.9337230170117766</v>
      </c>
      <c r="AZ12" s="5">
        <f t="shared" si="2"/>
        <v>9.097357142857142</v>
      </c>
      <c r="BA12" s="5">
        <f t="shared" si="3"/>
        <v>1.0977323108073662</v>
      </c>
      <c r="BC12" s="5">
        <f t="shared" si="4"/>
        <v>6.993333333333333</v>
      </c>
      <c r="BD12" s="5">
        <f t="shared" si="5"/>
        <v>0.3103480722123796</v>
      </c>
      <c r="BE12" s="5">
        <f t="shared" si="6"/>
        <v>8.300799999999999</v>
      </c>
      <c r="BF12" s="5">
        <f t="shared" si="7"/>
        <v>0.46439107980236327</v>
      </c>
    </row>
    <row r="13" spans="1:58" ht="12.75">
      <c r="A13" s="5" t="str">
        <f>'[1]1096R8'!A23</f>
        <v>MnO</v>
      </c>
      <c r="B13" s="5">
        <f>AVERAGE('[1]1096R8'!$C23:$D23)</f>
        <v>0.16349999999999998</v>
      </c>
      <c r="C13" s="5">
        <f>STDEV('[1]1096R8'!$C23:$D23)</f>
        <v>0.02474873734152948</v>
      </c>
      <c r="D13" s="5">
        <f>('[1]1096R8'!$B23)</f>
        <v>0.302</v>
      </c>
      <c r="E13" s="5">
        <f>('[1]1096R8'!$E23)</f>
        <v>0.22</v>
      </c>
      <c r="F13" s="5"/>
      <c r="G13" s="5">
        <f>AVERAGE('[1]1096R8'!$AX23:$AY23)</f>
        <v>0.2605</v>
      </c>
      <c r="H13" s="5">
        <f>STDEV('[1]1096R8'!$AX23:$AY23)</f>
        <v>0.04313351365237925</v>
      </c>
      <c r="I13" s="5">
        <f>AVERAGE('[1]1096R8'!$AW23,'[1]1096R8'!$AZ23)</f>
        <v>0.254</v>
      </c>
      <c r="J13" s="5">
        <f>STDEV('[1]1096R8'!$AW23,'[1]1096R8'!$AZ23)</f>
        <v>0.038183766184073764</v>
      </c>
      <c r="K13" s="5"/>
      <c r="L13" s="5">
        <f>AVERAGE('[1]1096R8'!$G23:$H23)</f>
        <v>0.3075</v>
      </c>
      <c r="M13" s="5">
        <f>STDEV('[1]1096R8'!$G23:$H23)</f>
        <v>0.0770746391493336</v>
      </c>
      <c r="N13" s="5">
        <f>'[1]1096R8'!$F23</f>
        <v>0.262</v>
      </c>
      <c r="O13" s="5">
        <f>'[1]1096R8'!$I23</f>
        <v>0.265</v>
      </c>
      <c r="P13" s="5"/>
      <c r="Q13" s="5">
        <f>AVERAGE('[1]1096R8'!$K23:$L23)</f>
        <v>0.243</v>
      </c>
      <c r="R13" s="5">
        <f>STDEV('[1]1096R8'!$K23:$L23)</f>
        <v>0.08768124086713197</v>
      </c>
      <c r="S13" s="5">
        <f>AVERAGE('[1]1096R8'!$M23:$N23)</f>
        <v>0.2525</v>
      </c>
      <c r="T13" s="5">
        <f>STDEV('[1]1096R8'!$M23:$N23)</f>
        <v>0.03181980515339463</v>
      </c>
      <c r="U13" s="5">
        <f>AVERAGE('[1]1096R8'!$J23,'[1]1096R8'!$O23)</f>
        <v>0.20950000000000002</v>
      </c>
      <c r="V13" s="5">
        <f>STDEV('[1]1096R8'!$J23,'[1]1096R8'!$O23)</f>
        <v>0.01626345596729062</v>
      </c>
      <c r="W13" s="5"/>
      <c r="X13" s="5">
        <f>AVERAGE('[1]1096R8'!$P23,'[1]1096R8'!$R23:$W23)</f>
        <v>0.25542857142857145</v>
      </c>
      <c r="Y13" s="5">
        <f>STDEV('[1]1096R8'!$P23,'[1]1096R8'!$R23:$W23)</f>
        <v>0.056011478415461446</v>
      </c>
      <c r="Z13" s="5">
        <f>AVERAGE('[1]1096R8'!$Q23,'[1]1096R8'!$X23)</f>
        <v>0.28300000000000003</v>
      </c>
      <c r="AA13" s="5">
        <f>STDEV('[1]1096R8'!$Q23,'[1]1096R8'!$X23)</f>
        <v>0.01131370849898473</v>
      </c>
      <c r="AB13" s="5"/>
      <c r="AC13" s="5">
        <f>AVERAGE('[1]1096R8'!$Z23:$AA23)</f>
        <v>0.20900000000000002</v>
      </c>
      <c r="AD13" s="5">
        <f>STDEV('[1]1096R8'!$Y23:$AB23)</f>
        <v>0.05397221507405453</v>
      </c>
      <c r="AE13" s="5">
        <f>'[1]1096R8'!$AB23</f>
        <v>0.278</v>
      </c>
      <c r="AF13" s="5"/>
      <c r="AG13" s="5">
        <f>AVERAGE('[1]1096R8'!$AE23:$AG23)</f>
        <v>0.16266666666666665</v>
      </c>
      <c r="AH13" s="5">
        <f>STDEV('[1]1096R8'!$AE23:$AG23)</f>
        <v>0.0025166114784235852</v>
      </c>
      <c r="AI13" s="5">
        <f>AVERAGE('[1]1096R8'!$AC23:$AD23,'[1]1096R8'!$AH23)</f>
        <v>0.223</v>
      </c>
      <c r="AJ13" s="5">
        <f>STDEV('[1]1096R8'!$AC23:$AD23,'[1]1096R8'!$AH23)</f>
        <v>0.024269322199023037</v>
      </c>
      <c r="AK13" s="5"/>
      <c r="AL13" s="5">
        <f>AVERAGE('[1]1096R8'!$AI23:$AJ23,'[1]1096R8'!$AM23)</f>
        <v>0.24</v>
      </c>
      <c r="AM13" s="5">
        <f>STDEV('[1]1096R8'!$AI23:$AJ23,'[1]1096R8'!$AM23)</f>
        <v>0.03638681079732077</v>
      </c>
      <c r="AN13" s="5">
        <f>'[1]1096R8'!$AL23</f>
        <v>0.393</v>
      </c>
      <c r="AO13" s="5">
        <f>'[1]1096R8'!$AK23</f>
        <v>0.358</v>
      </c>
      <c r="AP13" s="5">
        <f>'[1]1096R8'!$AN23</f>
        <v>0.351</v>
      </c>
      <c r="AQ13" s="5"/>
      <c r="AR13" s="5">
        <f>AVERAGE('[1]1096R8'!$AO23:$AQ23,'[1]1096R8'!$AS23:$AU23)</f>
        <v>0.24100000000000002</v>
      </c>
      <c r="AS13" s="5">
        <f>STDEV('[1]1096R8'!$AO23:$AQ23,'[1]1096R8'!$AS23:$AU23)</f>
        <v>0.0647302093307289</v>
      </c>
      <c r="AT13" s="5">
        <f>AVERAGE('[1]1096R8'!$AR23,'[1]1096R8'!$AV23)</f>
        <v>0.2845</v>
      </c>
      <c r="AU13" s="5">
        <f>STDEV('[1]1096R8'!$AR23,'[1]1096R8'!$AV23)</f>
        <v>0.006363961030678894</v>
      </c>
      <c r="AV13" s="5"/>
      <c r="AW13" s="5"/>
      <c r="AX13" s="5">
        <f t="shared" si="0"/>
        <v>0.27148979591836736</v>
      </c>
      <c r="AY13" s="5">
        <f t="shared" si="1"/>
        <v>0.0610850364757518</v>
      </c>
      <c r="AZ13" s="5">
        <f t="shared" si="2"/>
        <v>0.28664285714285714</v>
      </c>
      <c r="BA13" s="5">
        <f t="shared" si="3"/>
        <v>0.052198909859078664</v>
      </c>
      <c r="BC13" s="5">
        <f t="shared" si="4"/>
        <v>0.20691666666666664</v>
      </c>
      <c r="BD13" s="5">
        <f t="shared" si="5"/>
        <v>0.05123773565991737</v>
      </c>
      <c r="BE13" s="5">
        <f t="shared" si="6"/>
        <v>0.25670000000000004</v>
      </c>
      <c r="BF13" s="5">
        <f t="shared" si="7"/>
        <v>0.036451337424023116</v>
      </c>
    </row>
    <row r="14" spans="1:58" ht="12.75">
      <c r="A14" s="5" t="str">
        <f>'[1]1096R8'!A14</f>
        <v>MgO</v>
      </c>
      <c r="B14" s="5">
        <f>AVERAGE('[1]1096R8'!$C14:$D14)</f>
        <v>17.2185</v>
      </c>
      <c r="C14" s="5">
        <f>STDEV('[1]1096R8'!$C14:$D14)</f>
        <v>0.1958685783888191</v>
      </c>
      <c r="D14" s="5">
        <f>('[1]1096R8'!$B14)</f>
        <v>20.787</v>
      </c>
      <c r="E14" s="5">
        <f>('[1]1096R8'!$E14)</f>
        <v>18.471</v>
      </c>
      <c r="F14" s="5"/>
      <c r="G14" s="5">
        <f>AVERAGE('[1]1096R8'!$AX14:$AY14)</f>
        <v>16.5625</v>
      </c>
      <c r="H14" s="5">
        <f>STDEV('[1]1096R8'!$AX14:$AY14)</f>
        <v>0.033234018715765645</v>
      </c>
      <c r="I14" s="5">
        <f>AVERAGE('[1]1096R8'!$AW14,'[1]1096R8'!$AZ14)</f>
        <v>16.765500000000003</v>
      </c>
      <c r="J14" s="5">
        <f>STDEV('[1]1096R8'!$AW14,'[1]1096R8'!$AZ14)</f>
        <v>0.7940809152724159</v>
      </c>
      <c r="K14" s="5"/>
      <c r="L14" s="5">
        <f>AVERAGE('[1]1096R8'!$G14:$H14)</f>
        <v>18.4485</v>
      </c>
      <c r="M14" s="5">
        <f>STDEV('[1]1096R8'!$G14:$H14)</f>
        <v>0.4956818536117679</v>
      </c>
      <c r="N14" s="5">
        <f>'[1]1096R8'!$F14</f>
        <v>18.194</v>
      </c>
      <c r="O14" s="5">
        <f>'[1]1096R8'!$I14</f>
        <v>15.196</v>
      </c>
      <c r="P14" s="5"/>
      <c r="Q14" s="5">
        <f>AVERAGE('[1]1096R8'!$K14:$L14)</f>
        <v>16.676000000000002</v>
      </c>
      <c r="R14" s="5">
        <f>STDEV('[1]1096R8'!$K14:$L14)</f>
        <v>0.8852976900455213</v>
      </c>
      <c r="S14" s="5">
        <f>AVERAGE('[1]1096R8'!$M14:$N14)</f>
        <v>15.857</v>
      </c>
      <c r="T14" s="5">
        <f>STDEV('[1]1096R8'!$M14:$N14)</f>
        <v>1.2105668093913833</v>
      </c>
      <c r="U14" s="5">
        <f>AVERAGE('[1]1096R8'!$J14,'[1]1096R8'!$O14)</f>
        <v>16.250500000000002</v>
      </c>
      <c r="V14" s="5">
        <f>STDEV('[1]1096R8'!$J14,'[1]1096R8'!$O14)</f>
        <v>0.34436100243751444</v>
      </c>
      <c r="W14" s="5"/>
      <c r="X14" s="5">
        <f>AVERAGE('[1]1096R8'!$P14,'[1]1096R8'!$R14:$W14)</f>
        <v>17.11742857142857</v>
      </c>
      <c r="Y14" s="5">
        <f>STDEV('[1]1096R8'!$P14,'[1]1096R8'!$R14:$W14)</f>
        <v>1.1679718685458629</v>
      </c>
      <c r="Z14" s="5">
        <f>AVERAGE('[1]1096R8'!$Q14,'[1]1096R8'!$X14)</f>
        <v>18.307000000000002</v>
      </c>
      <c r="AA14" s="5">
        <f>STDEV('[1]1096R8'!$Q14,'[1]1096R8'!$X14)</f>
        <v>0.790545381366477</v>
      </c>
      <c r="AB14" s="5"/>
      <c r="AC14" s="5">
        <f>AVERAGE('[1]1096R8'!$Z14:$AA14)</f>
        <v>16.036</v>
      </c>
      <c r="AD14" s="5">
        <f>STDEV('[1]1096R8'!$Y14:$AB14)</f>
        <v>0.7712286733950717</v>
      </c>
      <c r="AE14" s="5">
        <f>'[1]1096R8'!$AB14</f>
        <v>17.302</v>
      </c>
      <c r="AF14" s="5"/>
      <c r="AG14" s="5">
        <f>AVERAGE('[1]1096R8'!$AE14:$AG14)</f>
        <v>16.377333333333336</v>
      </c>
      <c r="AH14" s="5">
        <f>STDEV('[1]1096R8'!$AE14:$AG14)</f>
        <v>0.5462108872343295</v>
      </c>
      <c r="AI14" s="5">
        <f>AVERAGE('[1]1096R8'!$AC14:$AD14,'[1]1096R8'!$AH14)</f>
        <v>16.40133333333333</v>
      </c>
      <c r="AJ14" s="5">
        <f>STDEV('[1]1096R8'!$AC14:$AD14,'[1]1096R8'!$AH14)</f>
        <v>0.23065414224211878</v>
      </c>
      <c r="AK14" s="5"/>
      <c r="AL14" s="5">
        <f>AVERAGE('[1]1096R8'!$AI14:$AJ14,'[1]1096R8'!$AM14)</f>
        <v>16.782</v>
      </c>
      <c r="AM14" s="5">
        <f>STDEV('[1]1096R8'!$AI14:$AJ14,'[1]1096R8'!$AM14)</f>
        <v>0.3122883283120975</v>
      </c>
      <c r="AN14" s="5">
        <f>'[1]1096R8'!$AL14</f>
        <v>15.964</v>
      </c>
      <c r="AO14" s="5">
        <f>'[1]1096R8'!$AK14</f>
        <v>16.616</v>
      </c>
      <c r="AP14" s="5">
        <f>'[1]1096R8'!$AN14</f>
        <v>15.438</v>
      </c>
      <c r="AQ14" s="5"/>
      <c r="AR14" s="5">
        <f>AVERAGE('[1]1096R8'!$AO14:$AQ14,'[1]1096R8'!$AS14:$AU14)</f>
        <v>17.558666666666667</v>
      </c>
      <c r="AS14" s="5">
        <f>STDEV('[1]1096R8'!$AO14:$AQ14,'[1]1096R8'!$AS14:$AU14)</f>
        <v>1.0258412482770638</v>
      </c>
      <c r="AT14" s="5">
        <f>AVERAGE('[1]1096R8'!$AR14,'[1]1096R8'!$AV14)</f>
        <v>16.5575</v>
      </c>
      <c r="AU14" s="5">
        <f>STDEV('[1]1096R8'!$AR14,'[1]1096R8'!$AV14)</f>
        <v>0.461740728114773</v>
      </c>
      <c r="AV14" s="5"/>
      <c r="AW14" s="5"/>
      <c r="AX14" s="5">
        <f t="shared" si="0"/>
        <v>16.69727551020408</v>
      </c>
      <c r="AY14" s="5">
        <f t="shared" si="1"/>
        <v>0.9066410445828121</v>
      </c>
      <c r="AZ14" s="5">
        <f t="shared" si="2"/>
        <v>16.75764285714286</v>
      </c>
      <c r="BA14" s="5">
        <f t="shared" si="3"/>
        <v>1.239448557298948</v>
      </c>
      <c r="BC14" s="5">
        <f t="shared" si="4"/>
        <v>16.92925</v>
      </c>
      <c r="BD14" s="5">
        <f t="shared" si="5"/>
        <v>0.5534583610421482</v>
      </c>
      <c r="BE14" s="5">
        <f t="shared" si="6"/>
        <v>17.796466666666667</v>
      </c>
      <c r="BF14" s="5">
        <f t="shared" si="7"/>
        <v>1.866990393803779</v>
      </c>
    </row>
    <row r="15" spans="1:58" ht="12.75">
      <c r="A15" s="5" t="str">
        <f>'[1]1096R8'!A20</f>
        <v>CaO</v>
      </c>
      <c r="B15" s="5">
        <f>AVERAGE('[1]1096R8'!$C20:$D20)</f>
        <v>20.4665</v>
      </c>
      <c r="C15" s="5">
        <f>STDEV('[1]1096R8'!$C20:$D20)</f>
        <v>0.2481944801965872</v>
      </c>
      <c r="D15" s="5">
        <f>('[1]1096R8'!$B20)</f>
        <v>14.635</v>
      </c>
      <c r="E15" s="5">
        <f>('[1]1096R8'!$E20)</f>
        <v>19.292</v>
      </c>
      <c r="F15" s="5"/>
      <c r="G15" s="5">
        <f>AVERAGE('[1]1096R8'!$AX20:$AY20)</f>
        <v>20.978</v>
      </c>
      <c r="H15" s="5">
        <f>STDEV('[1]1096R8'!$AX20:$AY20)</f>
        <v>1.6051323932933992</v>
      </c>
      <c r="I15" s="5">
        <f>AVERAGE('[1]1096R8'!$AW20,'[1]1096R8'!$AZ20)</f>
        <v>19.429499999999997</v>
      </c>
      <c r="J15" s="5">
        <f>STDEV('[1]1096R8'!$AW20,'[1]1096R8'!$AZ20)</f>
        <v>1.5817978695143502</v>
      </c>
      <c r="K15" s="5"/>
      <c r="L15" s="5">
        <f>AVERAGE('[1]1096R8'!$G20:$H20)</f>
        <v>17.715</v>
      </c>
      <c r="M15" s="5">
        <f>STDEV('[1]1096R8'!$G20:$H20)</f>
        <v>1.7012989155348255</v>
      </c>
      <c r="N15" s="5">
        <f>'[1]1096R8'!$F20</f>
        <v>18.577</v>
      </c>
      <c r="O15" s="5">
        <f>'[1]1096R8'!$I20</f>
        <v>18.894</v>
      </c>
      <c r="P15" s="5"/>
      <c r="Q15" s="5">
        <f>AVERAGE('[1]1096R8'!$K20:$L20)</f>
        <v>19.9355</v>
      </c>
      <c r="R15" s="5">
        <f>STDEV('[1]1096R8'!$K20:$L20)</f>
        <v>0.5692209588551538</v>
      </c>
      <c r="S15" s="5">
        <f>AVERAGE('[1]1096R8'!$M20:$N20)</f>
        <v>19.197499999999998</v>
      </c>
      <c r="T15" s="5">
        <f>STDEV('[1]1096R8'!$M20:$N20)</f>
        <v>1.2777419536040993</v>
      </c>
      <c r="U15" s="5">
        <f>AVERAGE('[1]1096R8'!$J20,'[1]1096R8'!$O20)</f>
        <v>20.694</v>
      </c>
      <c r="V15" s="5">
        <f>STDEV('[1]1096R8'!$J20,'[1]1096R8'!$O20)</f>
        <v>0.019798989873222407</v>
      </c>
      <c r="W15" s="5"/>
      <c r="X15" s="5">
        <f>AVERAGE('[1]1096R8'!$P20,'[1]1096R8'!$R20:$W20)</f>
        <v>19.29785714285714</v>
      </c>
      <c r="Y15" s="5">
        <f>STDEV('[1]1096R8'!$P20,'[1]1096R8'!$R20:$W20)</f>
        <v>1.0677806311179432</v>
      </c>
      <c r="Z15" s="5">
        <f>AVERAGE('[1]1096R8'!$Q20,'[1]1096R8'!$X20)</f>
        <v>17.8615</v>
      </c>
      <c r="AA15" s="5">
        <f>STDEV('[1]1096R8'!$Q20,'[1]1096R8'!$X20)</f>
        <v>1.7246334393140192</v>
      </c>
      <c r="AB15" s="5"/>
      <c r="AC15" s="5">
        <f>AVERAGE('[1]1096R8'!$Z20:$AA20)</f>
        <v>19.426000000000002</v>
      </c>
      <c r="AD15" s="5">
        <f>STDEV('[1]1096R8'!$Y20:$AB20)</f>
        <v>1.1122138208695402</v>
      </c>
      <c r="AE15" s="5">
        <f>'[1]1096R8'!$AB20</f>
        <v>17.621</v>
      </c>
      <c r="AF15" s="5"/>
      <c r="AG15" s="5">
        <f>AVERAGE('[1]1096R8'!$AE20:$AG20)</f>
        <v>21.256333333333334</v>
      </c>
      <c r="AH15" s="5">
        <f>STDEV('[1]1096R8'!$AE20:$AG20)</f>
        <v>0.6611008495933841</v>
      </c>
      <c r="AI15" s="5">
        <f>AVERAGE('[1]1096R8'!$AC20:$AD20,'[1]1096R8'!$AH20)</f>
        <v>20.136333333333333</v>
      </c>
      <c r="AJ15" s="5">
        <f>STDEV('[1]1096R8'!$AC20:$AD20,'[1]1096R8'!$AH20)</f>
        <v>0.7360110959309021</v>
      </c>
      <c r="AK15" s="5"/>
      <c r="AL15" s="5">
        <f>AVERAGE('[1]1096R8'!$AI20:$AJ20,'[1]1096R8'!$AM20)</f>
        <v>19.372333333333334</v>
      </c>
      <c r="AM15" s="5">
        <f>STDEV('[1]1096R8'!$AI20:$AJ20,'[1]1096R8'!$AM20)</f>
        <v>0.2696689328293748</v>
      </c>
      <c r="AN15" s="5">
        <f>'[1]1096R8'!$AL20</f>
        <v>18.861</v>
      </c>
      <c r="AO15" s="5">
        <f>'[1]1096R8'!$AK20</f>
        <v>19.859</v>
      </c>
      <c r="AP15" s="5">
        <f>'[1]1096R8'!$AN20</f>
        <v>19.346</v>
      </c>
      <c r="AQ15" s="5"/>
      <c r="AR15" s="5">
        <f>AVERAGE('[1]1096R8'!$AO20:$AQ20,'[1]1096R8'!$AS20:$AU20)</f>
        <v>19.929833333333335</v>
      </c>
      <c r="AS15" s="5">
        <f>STDEV('[1]1096R8'!$AO20:$AQ20,'[1]1096R8'!$AS20:$AU20)</f>
        <v>0.9381529548354828</v>
      </c>
      <c r="AT15" s="5">
        <f>AVERAGE('[1]1096R8'!$AR20,'[1]1096R8'!$AV20)</f>
        <v>20.506999999999998</v>
      </c>
      <c r="AU15" s="5">
        <f>STDEV('[1]1096R8'!$AR20,'[1]1096R8'!$AV20)</f>
        <v>0.05091168824543084</v>
      </c>
      <c r="AV15" s="5"/>
      <c r="AW15" s="5"/>
      <c r="AX15" s="5">
        <f t="shared" si="0"/>
        <v>19.115027210884357</v>
      </c>
      <c r="AY15" s="5">
        <f t="shared" si="1"/>
        <v>0.6953321357397863</v>
      </c>
      <c r="AZ15" s="5">
        <f t="shared" si="2"/>
        <v>18.978928571428572</v>
      </c>
      <c r="BA15" s="5">
        <f t="shared" si="3"/>
        <v>1.0887388127466013</v>
      </c>
      <c r="BC15" s="5">
        <f t="shared" si="4"/>
        <v>20.657666666666668</v>
      </c>
      <c r="BD15" s="5">
        <f t="shared" si="5"/>
        <v>0.5851783995153248</v>
      </c>
      <c r="BE15" s="5">
        <f t="shared" si="6"/>
        <v>18.799966666666666</v>
      </c>
      <c r="BF15" s="5">
        <f t="shared" si="7"/>
        <v>2.381448877376039</v>
      </c>
    </row>
    <row r="16" spans="1:58" ht="12.75">
      <c r="A16" s="5" t="str">
        <f>'[1]1096R8'!A13</f>
        <v>Na2O</v>
      </c>
      <c r="B16" s="5">
        <f>AVERAGE('[1]1096R8'!$C13:$D13)</f>
        <v>0.20450000000000002</v>
      </c>
      <c r="C16" s="5">
        <f>STDEV('[1]1096R8'!$C13:$D13)</f>
        <v>0.010606601717798203</v>
      </c>
      <c r="D16" s="5">
        <f>('[1]1096R8'!$B13)</f>
        <v>0.094</v>
      </c>
      <c r="E16" s="5">
        <f>('[1]1096R8'!$E13)</f>
        <v>0.181</v>
      </c>
      <c r="F16" s="5"/>
      <c r="G16" s="5">
        <f>AVERAGE('[1]1096R8'!$AX13:$AY13)</f>
        <v>0.174</v>
      </c>
      <c r="H16" s="5">
        <f>STDEV('[1]1096R8'!$AX13:$AY13)</f>
        <v>0.005656854249492365</v>
      </c>
      <c r="I16" s="5">
        <f>AVERAGE('[1]1096R8'!$AW13,'[1]1096R8'!$AZ13)</f>
        <v>0.1825</v>
      </c>
      <c r="J16" s="5">
        <f>STDEV('[1]1096R8'!$AW13,'[1]1096R8'!$AZ13)</f>
        <v>0.006363961030678933</v>
      </c>
      <c r="K16" s="5"/>
      <c r="L16" s="5">
        <f>AVERAGE('[1]1096R8'!$G13:$H13)</f>
        <v>0.15350000000000003</v>
      </c>
      <c r="M16" s="5">
        <f>STDEV('[1]1096R8'!$G13:$H13)</f>
        <v>0.02333452377915599</v>
      </c>
      <c r="N16" s="5">
        <f>'[1]1096R8'!$F13</f>
        <v>0.17</v>
      </c>
      <c r="O16" s="5">
        <f>'[1]1096R8'!$I13</f>
        <v>0.287</v>
      </c>
      <c r="P16" s="5"/>
      <c r="Q16" s="5">
        <f>AVERAGE('[1]1096R8'!$K13:$L13)</f>
        <v>0.24</v>
      </c>
      <c r="R16" s="5">
        <f>STDEV('[1]1096R8'!$K13:$L13)</f>
        <v>0.04949747468305841</v>
      </c>
      <c r="S16" s="5">
        <f>AVERAGE('[1]1096R8'!$M13:$N13)</f>
        <v>0.248</v>
      </c>
      <c r="T16" s="5">
        <f>STDEV('[1]1096R8'!$M13:$N13)</f>
        <v>0.03676955262170093</v>
      </c>
      <c r="U16" s="5">
        <f>AVERAGE('[1]1096R8'!$J13,'[1]1096R8'!$O13)</f>
        <v>0.22449999999999998</v>
      </c>
      <c r="V16" s="5">
        <f>STDEV('[1]1096R8'!$J13,'[1]1096R8'!$O13)</f>
        <v>0.014849242404917492</v>
      </c>
      <c r="W16" s="5"/>
      <c r="X16" s="5">
        <f>AVERAGE('[1]1096R8'!$P13,'[1]1096R8'!$R13:$W13)</f>
        <v>0.22771428571428573</v>
      </c>
      <c r="Y16" s="5">
        <f>STDEV('[1]1096R8'!$P13,'[1]1096R8'!$R13:$W13)</f>
        <v>0.0515192982797524</v>
      </c>
      <c r="Z16" s="5">
        <f>AVERAGE('[1]1096R8'!$Q13,'[1]1096R8'!$X13)</f>
        <v>0.175</v>
      </c>
      <c r="AA16" s="5">
        <f>STDEV('[1]1096R8'!$Q13,'[1]1096R8'!$X13)</f>
        <v>0.015556349186104464</v>
      </c>
      <c r="AB16" s="5"/>
      <c r="AC16" s="5">
        <f>AVERAGE('[1]1096R8'!$Z13:$AA13)</f>
        <v>0.2535</v>
      </c>
      <c r="AD16" s="5">
        <f>STDEV('[1]1096R8'!$Y13:$AB13)</f>
        <v>0.016583123951777204</v>
      </c>
      <c r="AE16" s="5">
        <f>'[1]1096R8'!$AB13</f>
        <v>0.232</v>
      </c>
      <c r="AF16" s="5"/>
      <c r="AG16" s="5">
        <f>AVERAGE('[1]1096R8'!$AE13:$AG13)</f>
        <v>0.22366666666666665</v>
      </c>
      <c r="AH16" s="5">
        <f>STDEV('[1]1096R8'!$AE13:$AG13)</f>
        <v>0.01950213663508072</v>
      </c>
      <c r="AI16" s="5">
        <f>AVERAGE('[1]1096R8'!$AC13:$AD13,'[1]1096R8'!$AH13)</f>
        <v>0.22866666666666666</v>
      </c>
      <c r="AJ16" s="5">
        <f>STDEV('[1]1096R8'!$AC13:$AD13,'[1]1096R8'!$AH13)</f>
        <v>0.010969655114602885</v>
      </c>
      <c r="AK16" s="5"/>
      <c r="AL16" s="5">
        <f>AVERAGE('[1]1096R8'!$AI13:$AJ13,'[1]1096R8'!$AM13)</f>
        <v>0.22566666666666665</v>
      </c>
      <c r="AM16" s="5">
        <f>STDEV('[1]1096R8'!$AI13:$AJ13,'[1]1096R8'!$AM13)</f>
        <v>0.015275252316519534</v>
      </c>
      <c r="AN16" s="5">
        <f>'[1]1096R8'!$AL13</f>
        <v>0.224</v>
      </c>
      <c r="AO16" s="5">
        <f>'[1]1096R8'!$AK13</f>
        <v>0.222</v>
      </c>
      <c r="AP16" s="5">
        <f>'[1]1096R8'!$AN13</f>
        <v>0.255</v>
      </c>
      <c r="AQ16" s="5"/>
      <c r="AR16" s="5">
        <f>AVERAGE('[1]1096R8'!$AO13:$AQ13,'[1]1096R8'!$AS13:$AU13)</f>
        <v>0.15133333333333332</v>
      </c>
      <c r="AS16" s="5">
        <f>STDEV('[1]1096R8'!$AO13:$AQ13,'[1]1096R8'!$AS13:$AU13)</f>
        <v>0.06040750505249056</v>
      </c>
      <c r="AT16" s="5">
        <f>AVERAGE('[1]1096R8'!$AR13,'[1]1096R8'!$AV13)</f>
        <v>0.213</v>
      </c>
      <c r="AU16" s="5">
        <f>STDEV('[1]1096R8'!$AR13,'[1]1096R8'!$AV13)</f>
        <v>0</v>
      </c>
      <c r="AV16" s="5"/>
      <c r="AW16" s="5"/>
      <c r="AX16" s="5">
        <f t="shared" si="0"/>
        <v>0.22462585034013607</v>
      </c>
      <c r="AY16" s="5">
        <f t="shared" si="1"/>
        <v>0.03338246015401753</v>
      </c>
      <c r="AZ16" s="5">
        <f t="shared" si="2"/>
        <v>0.22364285714285717</v>
      </c>
      <c r="BA16" s="5">
        <f t="shared" si="3"/>
        <v>0.04146154270899129</v>
      </c>
      <c r="BC16" s="5">
        <f t="shared" si="4"/>
        <v>0.18837500000000001</v>
      </c>
      <c r="BD16" s="5">
        <f t="shared" si="5"/>
        <v>0.03206370250795292</v>
      </c>
      <c r="BE16" s="5">
        <f t="shared" si="6"/>
        <v>0.17983333333333335</v>
      </c>
      <c r="BF16" s="5">
        <f t="shared" si="7"/>
        <v>0.05210699462537525</v>
      </c>
    </row>
    <row r="17" spans="1:58" ht="12.75">
      <c r="A17" s="5" t="str">
        <f>'[1]1096R8'!A19</f>
        <v>K2O</v>
      </c>
      <c r="B17" s="5">
        <f>AVERAGE('[1]1096R8'!$C19:$D19)</f>
        <v>0.0165</v>
      </c>
      <c r="C17" s="5">
        <f>STDEV('[1]1096R8'!$C19:$D19)</f>
        <v>0.020506096654409875</v>
      </c>
      <c r="D17" s="5">
        <f>('[1]1096R8'!$B19)</f>
        <v>0.008</v>
      </c>
      <c r="E17" s="5">
        <f>('[1]1096R8'!$E19)</f>
        <v>0.005</v>
      </c>
      <c r="F17" s="5"/>
      <c r="G17" s="5">
        <f>AVERAGE('[1]1096R8'!$AX19:$AY19)</f>
        <v>0.012</v>
      </c>
      <c r="H17" s="5">
        <f>STDEV('[1]1096R8'!$AX19:$AY19)</f>
        <v>0.0056568542494923775</v>
      </c>
      <c r="I17" s="5">
        <f>AVERAGE('[1]1096R8'!$AW19,'[1]1096R8'!$AZ19)</f>
        <v>0.012</v>
      </c>
      <c r="J17" s="5">
        <f>STDEV('[1]1096R8'!$AW19,'[1]1096R8'!$AZ19)</f>
        <v>0.014142135623730947</v>
      </c>
      <c r="K17" s="5"/>
      <c r="L17" s="5">
        <f>AVERAGE('[1]1096R8'!$G19:$H19)</f>
        <v>0.0025</v>
      </c>
      <c r="M17" s="5">
        <f>STDEV('[1]1096R8'!$G19:$H19)</f>
        <v>0.0021213203435596424</v>
      </c>
      <c r="N17" s="5">
        <f>'[1]1096R8'!$F19</f>
        <v>0.011</v>
      </c>
      <c r="O17" s="5">
        <f>'[1]1096R8'!$I19</f>
        <v>0.01</v>
      </c>
      <c r="P17" s="5"/>
      <c r="Q17" s="5">
        <f>AVERAGE('[1]1096R8'!$K19:$L19)</f>
        <v>0.006500000000000001</v>
      </c>
      <c r="R17" s="5">
        <f>STDEV('[1]1096R8'!$K19:$L19)</f>
        <v>0.0007071067811865476</v>
      </c>
      <c r="S17" s="5">
        <f>AVERAGE('[1]1096R8'!$M19:$N19)</f>
        <v>0.006</v>
      </c>
      <c r="T17" s="5">
        <f>STDEV('[1]1096R8'!$M19:$N19)</f>
        <v>0.00848528137423857</v>
      </c>
      <c r="U17" s="5">
        <f>AVERAGE('[1]1096R8'!$J19,'[1]1096R8'!$O19)</f>
        <v>0.006500000000000001</v>
      </c>
      <c r="V17" s="5">
        <f>STDEV('[1]1096R8'!$J19,'[1]1096R8'!$O19)</f>
        <v>0.0021213203435596424</v>
      </c>
      <c r="W17" s="5"/>
      <c r="X17" s="5">
        <f>AVERAGE('[1]1096R8'!$P19,'[1]1096R8'!$R19:$W19)</f>
        <v>0.008857142857142857</v>
      </c>
      <c r="Y17" s="5">
        <f>STDEV('[1]1096R8'!$P19,'[1]1096R8'!$R19:$W19)</f>
        <v>0.007380798769522882</v>
      </c>
      <c r="Z17" s="5">
        <f>AVERAGE('[1]1096R8'!$Q19,'[1]1096R8'!$X19)</f>
        <v>0.015</v>
      </c>
      <c r="AA17" s="5">
        <f>STDEV('[1]1096R8'!$Q19,'[1]1096R8'!$X19)</f>
        <v>0.0028284271247461914</v>
      </c>
      <c r="AB17" s="5"/>
      <c r="AC17" s="5">
        <f>AVERAGE('[1]1096R8'!$Z19:$AA19)</f>
        <v>0.018</v>
      </c>
      <c r="AD17" s="5">
        <f>STDEV('[1]1096R8'!$Y19:$AB19)</f>
        <v>0.0018929694486000907</v>
      </c>
      <c r="AE17" s="5">
        <f>'[1]1096R8'!$AB19</f>
        <v>0.014</v>
      </c>
      <c r="AF17" s="5"/>
      <c r="AG17" s="5">
        <f>AVERAGE('[1]1096R8'!$AE19:$AG19)</f>
        <v>0.004666666666666667</v>
      </c>
      <c r="AH17" s="5">
        <f>STDEV('[1]1096R8'!$AE19:$AG19)</f>
        <v>0.003511884584284244</v>
      </c>
      <c r="AI17" s="5">
        <f>AVERAGE('[1]1096R8'!$AC19:$AD19,'[1]1096R8'!$AH19)</f>
        <v>0.011333333333333334</v>
      </c>
      <c r="AJ17" s="5">
        <f>STDEV('[1]1096R8'!$AC19:$AD19,'[1]1096R8'!$AH19)</f>
        <v>0.014742229591663988</v>
      </c>
      <c r="AK17" s="5"/>
      <c r="AL17" s="5">
        <f>AVERAGE('[1]1096R8'!$AI19:$AJ19,'[1]1096R8'!$AM19)</f>
        <v>0.006999999999999999</v>
      </c>
      <c r="AM17" s="5">
        <f>STDEV('[1]1096R8'!$AI19:$AJ19,'[1]1096R8'!$AM19)</f>
        <v>0.0026457513110645947</v>
      </c>
      <c r="AN17" s="5">
        <f>'[1]1096R8'!$AL19</f>
        <v>0.014</v>
      </c>
      <c r="AO17" s="5">
        <f>'[1]1096R8'!$AK19</f>
        <v>0.016</v>
      </c>
      <c r="AP17" s="5">
        <f>'[1]1096R8'!$AN19</f>
        <v>0.016</v>
      </c>
      <c r="AQ17" s="5"/>
      <c r="AR17" s="5">
        <f>AVERAGE('[1]1096R8'!$AO19:$AQ19,'[1]1096R8'!$AS19:$AU19)</f>
        <v>0.013833333333333335</v>
      </c>
      <c r="AS17" s="5">
        <f>STDEV('[1]1096R8'!$AO19:$AQ19,'[1]1096R8'!$AS19:$AU19)</f>
        <v>0.0077049767466661825</v>
      </c>
      <c r="AT17" s="5">
        <f>AVERAGE('[1]1096R8'!$AR19,'[1]1096R8'!$AV19)</f>
        <v>0.01</v>
      </c>
      <c r="AU17" s="5">
        <f>STDEV('[1]1096R8'!$AR19,'[1]1096R8'!$AV19)</f>
        <v>0.004242640687119282</v>
      </c>
      <c r="AV17" s="5"/>
      <c r="AW17" s="5"/>
      <c r="AX17" s="5">
        <f t="shared" si="0"/>
        <v>0.008979591836734692</v>
      </c>
      <c r="AY17" s="5">
        <f t="shared" si="1"/>
        <v>0.005283898382686946</v>
      </c>
      <c r="AZ17" s="5">
        <f t="shared" si="2"/>
        <v>0.012642857142857141</v>
      </c>
      <c r="BA17" s="5">
        <f t="shared" si="3"/>
        <v>0.0035906624935876648</v>
      </c>
      <c r="BC17" s="5">
        <f>AVERAGE(B17,AG17,AR17,G17)</f>
        <v>0.01175</v>
      </c>
      <c r="BD17" s="5">
        <f>STDEV(B17,AG17,AR17,G17)</f>
        <v>0.0050707951016544725</v>
      </c>
      <c r="BE17" s="5">
        <f>AVERAGE(D17:E17,AI17,AT17,I17)</f>
        <v>0.009266666666666668</v>
      </c>
      <c r="BF17" s="5">
        <f>STDEV(D17:E17,AI17,AT17,I17)</f>
        <v>0.0028323527714997337</v>
      </c>
    </row>
    <row r="18" spans="1:49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</row>
    <row r="19" spans="1:58" ht="12.75">
      <c r="A19" s="5" t="str">
        <f>'[1]1096R8'!A26</f>
        <v>Total</v>
      </c>
      <c r="B19" s="5">
        <f>AVERAGE('[1]1096R8'!$C26:$D26)</f>
        <v>99.551</v>
      </c>
      <c r="C19" s="5">
        <f>STDEV('[1]1096R8'!$C26:$D26)</f>
        <v>0.012727922061358338</v>
      </c>
      <c r="D19" s="5">
        <f>('[1]1096R8'!$B26)</f>
        <v>99.512</v>
      </c>
      <c r="E19" s="5">
        <f>('[1]1096R8'!$E26)</f>
        <v>98.599</v>
      </c>
      <c r="F19" s="5"/>
      <c r="G19" s="5">
        <f>AVERAGE('[1]1096R8'!$AX26:$AY26)</f>
        <v>99.441</v>
      </c>
      <c r="H19" s="5">
        <f>STDEV('[1]1096R8'!$AX26:$AY26)</f>
        <v>0.6165971131951024</v>
      </c>
      <c r="I19" s="5">
        <f>AVERAGE('[1]1096R8'!$AW26,'[1]1096R8'!$AZ26)</f>
        <v>99.41</v>
      </c>
      <c r="J19" s="5">
        <f>STDEV('[1]1096R8'!$AW26,'[1]1096R8'!$AZ26)</f>
        <v>0.06363961030679169</v>
      </c>
      <c r="K19" s="5"/>
      <c r="L19" s="5">
        <f>AVERAGE('[1]1096R8'!$G26:$H26)</f>
        <v>100.028</v>
      </c>
      <c r="M19" s="5">
        <f>STDEV('[1]1096R8'!$G26:$H26)</f>
        <v>0.6689230150015267</v>
      </c>
      <c r="N19" s="5">
        <f>'[1]1096R8'!$F26</f>
        <v>99.323</v>
      </c>
      <c r="O19" s="5">
        <f>'[1]1096R8'!$I26</f>
        <v>99.485</v>
      </c>
      <c r="P19" s="5"/>
      <c r="Q19" s="5">
        <f>AVERAGE('[1]1096R8'!$K26:$L26)</f>
        <v>100.083</v>
      </c>
      <c r="R19" s="5">
        <f>STDEV('[1]1096R8'!$K26:$L26)</f>
        <v>0.022627416997977077</v>
      </c>
      <c r="S19" s="5">
        <f>AVERAGE('[1]1096R8'!$M26:$N26)</f>
        <v>100.10650000000001</v>
      </c>
      <c r="T19" s="5">
        <f>STDEV('[1]1096R8'!$M26:$N26)</f>
        <v>0.10394469683442642</v>
      </c>
      <c r="U19" s="5">
        <f>AVERAGE('[1]1096R8'!$J26,'[1]1096R8'!$O26)</f>
        <v>100.338</v>
      </c>
      <c r="V19" s="5">
        <f>STDEV('[1]1096R8'!$J26,'[1]1096R8'!$O26)</f>
        <v>0.540229580827221</v>
      </c>
      <c r="W19" s="5"/>
      <c r="X19" s="5">
        <f>AVERAGE('[1]1096R8'!$P26,'[1]1096R8'!$R26:$W26)</f>
        <v>99.76528571428572</v>
      </c>
      <c r="Y19" s="5">
        <f>STDEV('[1]1096R8'!$P26,'[1]1096R8'!$R26:$W26)</f>
        <v>0.6155102799808644</v>
      </c>
      <c r="Z19" s="5">
        <f>AVERAGE('[1]1096R8'!$Q26,'[1]1096R8'!$X26)</f>
        <v>100.07050000000001</v>
      </c>
      <c r="AA19" s="5">
        <f>STDEV('[1]1096R8'!$Q26,'[1]1096R8'!$X26)</f>
        <v>0.017677669529657658</v>
      </c>
      <c r="AB19" s="5"/>
      <c r="AC19" s="5">
        <f>AVERAGE('[1]1096R8'!$Z26:$AA26)</f>
        <v>99.3035</v>
      </c>
      <c r="AD19" s="5">
        <f>STDEV('[1]1096R8'!$Y26:$AB26)</f>
        <v>0.3859847794944465</v>
      </c>
      <c r="AE19" s="5">
        <f>'[1]1096R8'!$AB26</f>
        <v>99.046</v>
      </c>
      <c r="AF19" s="5"/>
      <c r="AG19" s="5">
        <f>AVERAGE('[1]1096R8'!$AE26:$AG26)</f>
        <v>100.56466666666667</v>
      </c>
      <c r="AH19" s="5">
        <f>STDEV('[1]1096R8'!$AE26:$AG26)</f>
        <v>1.0949709280760294</v>
      </c>
      <c r="AI19" s="5">
        <f>AVERAGE('[1]1096R8'!$AC26:$AD26,'[1]1096R8'!$AH26)</f>
        <v>99.68533333333333</v>
      </c>
      <c r="AJ19" s="5">
        <f>STDEV('[1]1096R8'!$AC26:$AD26,'[1]1096R8'!$AH26)</f>
        <v>0.6996751627259804</v>
      </c>
      <c r="AK19" s="5"/>
      <c r="AL19" s="5">
        <f>AVERAGE('[1]1096R8'!$AI26:$AJ26,'[1]1096R8'!$AM26)</f>
        <v>99.83866666666667</v>
      </c>
      <c r="AM19" s="5">
        <f>STDEV('[1]1096R8'!$AI26:$AJ26,'[1]1096R8'!$AM26)</f>
        <v>0.8882732312364254</v>
      </c>
      <c r="AN19" s="5">
        <f>'[1]1096R8'!$AL26</f>
        <v>99.763</v>
      </c>
      <c r="AO19" s="5">
        <f>'[1]1096R8'!$AK26</f>
        <v>100.569</v>
      </c>
      <c r="AP19" s="5">
        <f>'[1]1096R8'!$AN26</f>
        <v>101.033</v>
      </c>
      <c r="AQ19" s="5"/>
      <c r="AR19" s="5">
        <f>AVERAGE('[1]1096R8'!$AO26:$AQ26,'[1]1096R8'!$AS26:$AU26)</f>
        <v>99.04733333333333</v>
      </c>
      <c r="AS19" s="5">
        <f>STDEV('[1]1096R8'!$AO26:$AQ26,'[1]1096R8'!$AS26:$AU26)</f>
        <v>0.5056186969123693</v>
      </c>
      <c r="AT19" s="5">
        <f>AVERAGE('[1]1096R8'!$AR26,'[1]1096R8'!$AV26)</f>
        <v>99.636</v>
      </c>
      <c r="AU19" s="5">
        <f>STDEV('[1]1096R8'!$AR26,'[1]1096R8'!$AV26)</f>
        <v>0.4723473298322682</v>
      </c>
      <c r="AV19" s="5"/>
      <c r="AW19" s="5"/>
      <c r="AX19" s="5">
        <f>AVERAGE(L19,Q19,X19,AC19,AL19,AN19,S19)</f>
        <v>99.84113605442177</v>
      </c>
      <c r="AY19" s="5">
        <f>STDEV(L19,Q19,X19,AC19,AL19,AN19,S19)</f>
        <v>0.2783138120689289</v>
      </c>
      <c r="AZ19" s="5">
        <f>AVERAGE(N19:O19,U19,Z19,AE19,AO19:AP19)</f>
        <v>99.98064285714285</v>
      </c>
      <c r="BA19" s="5">
        <f>STDEV(N19:O19,U19,Z19,AE19,AO19:AP19)</f>
        <v>0.7235458240673855</v>
      </c>
      <c r="BC19" s="5">
        <f>AVERAGE(B19,AG19,AR19,G19)</f>
        <v>99.65100000000001</v>
      </c>
      <c r="BD19" s="5">
        <f>STDEV(B19,AG19,AR19,G19)</f>
        <v>0.6463487763872</v>
      </c>
      <c r="BE19" s="5">
        <f>AVERAGE(D19:E19,AI19,AT19,I19)</f>
        <v>99.36846666666665</v>
      </c>
      <c r="BF19" s="5">
        <f>STDEV(D19:E19,AI19,AT19,I19)</f>
        <v>0.4433915751251543</v>
      </c>
    </row>
    <row r="20" spans="1:49" ht="14.2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</row>
    <row r="21" spans="1:58" ht="12.75">
      <c r="A21" s="5" t="str">
        <f>'[1]1096R8'!A95</f>
        <v>Si</v>
      </c>
      <c r="B21" s="5">
        <f>AVERAGE('[1]1096R8'!$C95:$D95)</f>
        <v>1.877553299910836</v>
      </c>
      <c r="C21" s="5">
        <f>STDEV('[1]1096R8'!$C95:$D95)</f>
        <v>0.01814991196133434</v>
      </c>
      <c r="D21" s="5">
        <f>('[1]1096R8'!$B95)</f>
        <v>1.9335077059769417</v>
      </c>
      <c r="E21" s="5">
        <f>('[1]1096R8'!$E95)</f>
        <v>1.874520928594627</v>
      </c>
      <c r="F21" s="5"/>
      <c r="G21" s="5">
        <f>AVERAGE('[1]1096R8'!$AX95:$AY95)</f>
        <v>1.8236456732479946</v>
      </c>
      <c r="H21" s="5">
        <f>STDEV('[1]1096R8'!$AX95:$AY95)</f>
        <v>0.016011396970684467</v>
      </c>
      <c r="I21" s="5">
        <f>AVERAGE('[1]1096R8'!$AW95,'[1]1096R8'!$AZ95)</f>
        <v>1.8185028755937074</v>
      </c>
      <c r="J21" s="5">
        <f>STDEV('[1]1096R8'!$AW95,'[1]1096R8'!$AZ95)</f>
        <v>0.005790648778175659</v>
      </c>
      <c r="K21" s="5"/>
      <c r="L21" s="5">
        <f>AVERAGE('[1]1096R8'!$G95:$H95)</f>
        <v>1.9346938372297975</v>
      </c>
      <c r="M21" s="5">
        <f>STDEV('[1]1096R8'!$G95:$H95)</f>
        <v>0.011828266233620379</v>
      </c>
      <c r="N21" s="5">
        <f>'[1]1096R8'!$F95</f>
        <v>1.9185540430807368</v>
      </c>
      <c r="O21" s="5">
        <f>'[1]1096R8'!$I95</f>
        <v>1.8476995676323718</v>
      </c>
      <c r="P21" s="5"/>
      <c r="Q21" s="5">
        <f>AVERAGE('[1]1096R8'!$K95:$L95)</f>
        <v>1.8811563296832643</v>
      </c>
      <c r="R21" s="5">
        <f>STDEV('[1]1096R8'!$K95:$L95)</f>
        <v>0.022054809568198174</v>
      </c>
      <c r="S21" s="5">
        <f>AVERAGE('[1]1096R8'!$M95:$N95)</f>
        <v>1.8427630767477514</v>
      </c>
      <c r="T21" s="5">
        <f>STDEV('[1]1096R8'!$M95:$N95)</f>
        <v>0.03804182897223112</v>
      </c>
      <c r="U21" s="5">
        <f>AVERAGE('[1]1096R8'!$J95,'[1]1096R8'!$O95)</f>
        <v>1.8898089446266475</v>
      </c>
      <c r="V21" s="5">
        <f>STDEV('[1]1096R8'!$J95,'[1]1096R8'!$O95)</f>
        <v>0.013796023895766476</v>
      </c>
      <c r="W21" s="5"/>
      <c r="X21" s="5">
        <f>AVERAGE('[1]1096R8'!$P95,'[1]1096R8'!$R95:$W95)</f>
        <v>1.8790625118878097</v>
      </c>
      <c r="Y21" s="5">
        <f>STDEV('[1]1096R8'!$P95,'[1]1096R8'!$R95:$W95)</f>
        <v>0.03226452932676134</v>
      </c>
      <c r="Z21" s="5">
        <f>AVERAGE('[1]1096R8'!$Q95,'[1]1096R8'!$X95)</f>
        <v>1.9131983254630216</v>
      </c>
      <c r="AA21" s="5">
        <f>STDEV('[1]1096R8'!$Q95,'[1]1096R8'!$X95)</f>
        <v>0.0021619272154881834</v>
      </c>
      <c r="AB21" s="5"/>
      <c r="AC21" s="5">
        <f>AVERAGE('[1]1096R8'!$Z95:$AA95)</f>
        <v>1.8459420658448171</v>
      </c>
      <c r="AD21" s="5">
        <f>STDEV('[1]1096R8'!$Y95:$AB95)</f>
        <v>0.007622691698257514</v>
      </c>
      <c r="AE21" s="5">
        <f>'[1]1096R8'!$AB95</f>
        <v>1.8537966469182443</v>
      </c>
      <c r="AF21" s="5"/>
      <c r="AG21" s="5">
        <f>AVERAGE('[1]1096R8'!$AE95:$AG95)</f>
        <v>1.8455107015929466</v>
      </c>
      <c r="AH21" s="5">
        <f>STDEV('[1]1096R8'!$AE95:$AG95)</f>
        <v>0.058047837181049285</v>
      </c>
      <c r="AI21" s="5">
        <f>AVERAGE('[1]1096R8'!$AC95:$AD95,'[1]1096R8'!$AH95)</f>
        <v>1.856258836430208</v>
      </c>
      <c r="AJ21" s="5">
        <f>STDEV('[1]1096R8'!$AC95:$AD95,'[1]1096R8'!$AH95)</f>
        <v>0.014855809364083561</v>
      </c>
      <c r="AK21" s="5"/>
      <c r="AL21" s="5">
        <f>AVERAGE('[1]1096R8'!$AI95:$AJ95,'[1]1096R8'!$AM95)</f>
        <v>1.8405540599865162</v>
      </c>
      <c r="AM21" s="5">
        <f>STDEV('[1]1096R8'!$AI95:$AJ95,'[1]1096R8'!$AM95)</f>
        <v>0.024495777785272958</v>
      </c>
      <c r="AN21" s="5">
        <f>'[1]1096R8'!$AL95</f>
        <v>1.8630685955655166</v>
      </c>
      <c r="AO21" s="5">
        <f>'[1]1096R8'!$AK95</f>
        <v>1.8728345143431802</v>
      </c>
      <c r="AP21" s="5">
        <f>'[1]1096R8'!$AN95</f>
        <v>1.8607385219252326</v>
      </c>
      <c r="AQ21" s="5"/>
      <c r="AR21" s="5">
        <f>AVERAGE('[1]1096R8'!$AO95:$AQ95,'[1]1096R8'!$AS95:$AU95)</f>
        <v>1.8717216956119644</v>
      </c>
      <c r="AS21" s="5">
        <f>STDEV('[1]1096R8'!$AO95:$AQ95,'[1]1096R8'!$AS95:$AU95)</f>
        <v>0.04157893079842754</v>
      </c>
      <c r="AT21" s="5">
        <f>AVERAGE('[1]1096R8'!$AR95,'[1]1096R8'!$AV95)</f>
        <v>1.8254295017726652</v>
      </c>
      <c r="AU21" s="5">
        <f>STDEV('[1]1096R8'!$AR95,'[1]1096R8'!$AV95)</f>
        <v>0.019718461957769554</v>
      </c>
      <c r="AV21" s="5"/>
      <c r="AW21" s="5"/>
      <c r="AX21" s="5">
        <f>AVERAGE(L21,Q21,X21,AC21,AL21,AN21,S21)</f>
        <v>1.869605782420782</v>
      </c>
      <c r="AY21" s="5">
        <f>STDEV(L21,Q21,X21,AC21,AL21,AN21,S21)</f>
        <v>0.03323286393394248</v>
      </c>
      <c r="AZ21" s="5">
        <f>AVERAGE(N21:O21,U21,Z21,AE21,AO21:AP21)</f>
        <v>1.8795186519984906</v>
      </c>
      <c r="BA21" s="5">
        <f>STDEV(N21:O21,U21,Z21,AE21,AO21:AP21)</f>
        <v>0.028388433504405976</v>
      </c>
      <c r="BC21" s="5">
        <f aca="true" t="shared" si="8" ref="BC21:BC29">AVERAGE(B21,AG21,AR21,G21)</f>
        <v>1.8546078425909354</v>
      </c>
      <c r="BD21" s="5">
        <f aca="true" t="shared" si="9" ref="BD21:BD29">STDEV(B21,AG21,AR21,G21)</f>
        <v>0.02490509908702093</v>
      </c>
      <c r="BE21" s="5">
        <f aca="true" t="shared" si="10" ref="BE21:BE29">AVERAGE(D21:E21,AI21,AT21,I21)</f>
        <v>1.86164396967363</v>
      </c>
      <c r="BF21" s="5">
        <f aca="true" t="shared" si="11" ref="BF21:BF29">STDEV(D21:E21,AI21,AT21,I21)</f>
        <v>0.04618401782633332</v>
      </c>
    </row>
    <row r="22" spans="1:58" ht="12.75">
      <c r="A22" s="5" t="str">
        <f>'[1]1096R8'!A100</f>
        <v>Ti</v>
      </c>
      <c r="B22" s="5">
        <f>AVERAGE('[1]1096R8'!$C100:$D100)</f>
        <v>0.013640302552887073</v>
      </c>
      <c r="C22" s="5">
        <f>STDEV('[1]1096R8'!$C100:$D100)</f>
        <v>0.0013680239189468339</v>
      </c>
      <c r="D22" s="5">
        <f>('[1]1096R8'!$B100)</f>
        <v>0.009479969740170117</v>
      </c>
      <c r="E22" s="5">
        <f>('[1]1096R8'!$E100)</f>
        <v>0.01099440074516691</v>
      </c>
      <c r="F22" s="5"/>
      <c r="G22" s="5">
        <f>AVERAGE('[1]1096R8'!$AX100:$AY100)</f>
        <v>0.016857180390117417</v>
      </c>
      <c r="H22" s="5">
        <f>STDEV('[1]1096R8'!$AX100:$AY100)</f>
        <v>0.005169865431335261</v>
      </c>
      <c r="I22" s="5">
        <f>AVERAGE('[1]1096R8'!$AW100,'[1]1096R8'!$AZ100)</f>
        <v>0.02073540637252845</v>
      </c>
      <c r="J22" s="5">
        <f>STDEV('[1]1096R8'!$AW100,'[1]1096R8'!$AZ100)</f>
        <v>0.0002936373116965266</v>
      </c>
      <c r="K22" s="5"/>
      <c r="L22" s="5">
        <f>AVERAGE('[1]1096R8'!$G100:$H100)</f>
        <v>0.010731262285658964</v>
      </c>
      <c r="M22" s="5">
        <f>STDEV('[1]1096R8'!$G100:$H100)</f>
        <v>0.0014070576978515675</v>
      </c>
      <c r="N22" s="5">
        <f>'[1]1096R8'!$F100</f>
        <v>0.01017807056842993</v>
      </c>
      <c r="O22" s="5">
        <f>'[1]1096R8'!$I100</f>
        <v>0.02963722661107222</v>
      </c>
      <c r="P22" s="5"/>
      <c r="Q22" s="5">
        <f>AVERAGE('[1]1096R8'!$K100:$L100)</f>
        <v>0.015511409351950469</v>
      </c>
      <c r="R22" s="5">
        <f>STDEV('[1]1096R8'!$K100:$L100)</f>
        <v>0.002081704866033928</v>
      </c>
      <c r="S22" s="5">
        <f>AVERAGE('[1]1096R8'!$M100:$N100)</f>
        <v>0.0233772824574648</v>
      </c>
      <c r="T22" s="5">
        <f>STDEV('[1]1096R8'!$M100:$N100)</f>
        <v>0.007914427054770254</v>
      </c>
      <c r="U22" s="5">
        <f>AVERAGE('[1]1096R8'!$J100,'[1]1096R8'!$O100)</f>
        <v>0.016104508753086205</v>
      </c>
      <c r="V22" s="5">
        <f>STDEV('[1]1096R8'!$J100,'[1]1096R8'!$O100)</f>
        <v>0.0019397505364368228</v>
      </c>
      <c r="W22" s="5"/>
      <c r="X22" s="5">
        <f>AVERAGE('[1]1096R8'!$P100,'[1]1096R8'!$R100:$W100)</f>
        <v>0.014030044274629113</v>
      </c>
      <c r="Y22" s="5">
        <f>STDEV('[1]1096R8'!$P100,'[1]1096R8'!$R100:$W100)</f>
        <v>0.00418454330721425</v>
      </c>
      <c r="Z22" s="5">
        <f>AVERAGE('[1]1096R8'!$Q100,'[1]1096R8'!$X100)</f>
        <v>0.00994156819293657</v>
      </c>
      <c r="AA22" s="5">
        <f>STDEV('[1]1096R8'!$Q100,'[1]1096R8'!$X100)</f>
        <v>0.0005299913114343922</v>
      </c>
      <c r="AB22" s="5"/>
      <c r="AC22" s="5">
        <f>AVERAGE('[1]1096R8'!$Z100:$AA100)</f>
        <v>0.02353019408908484</v>
      </c>
      <c r="AD22" s="5">
        <f>STDEV('[1]1096R8'!$Y100:$AB100)</f>
        <v>0.00280601892344587</v>
      </c>
      <c r="AE22" s="5">
        <f>'[1]1096R8'!$AB100</f>
        <v>0.01951009141889754</v>
      </c>
      <c r="AF22" s="5"/>
      <c r="AG22" s="5">
        <f>AVERAGE('[1]1096R8'!$AE100:$AG100)</f>
        <v>0.019437592065536437</v>
      </c>
      <c r="AH22" s="5">
        <f>STDEV('[1]1096R8'!$AE100:$AG100)</f>
        <v>0.009786801417585733</v>
      </c>
      <c r="AI22" s="5">
        <f>AVERAGE('[1]1096R8'!$AC100:$AD100,'[1]1096R8'!$AH100)</f>
        <v>0.01899353706387216</v>
      </c>
      <c r="AJ22" s="5">
        <f>STDEV('[1]1096R8'!$AC100:$AD100,'[1]1096R8'!$AH100)</f>
        <v>0.0014684944581717916</v>
      </c>
      <c r="AK22" s="5"/>
      <c r="AL22" s="5">
        <f>AVERAGE('[1]1096R8'!$AI100:$AJ100,'[1]1096R8'!$AM100)</f>
        <v>0.019355591544172674</v>
      </c>
      <c r="AM22" s="5">
        <f>STDEV('[1]1096R8'!$AI100:$AJ100,'[1]1096R8'!$AM100)</f>
        <v>0.0020973287683089398</v>
      </c>
      <c r="AN22" s="5">
        <f>'[1]1096R8'!$AL100</f>
        <v>0.020520845564143634</v>
      </c>
      <c r="AO22" s="5">
        <f>'[1]1096R8'!$AK100</f>
        <v>0.01647792275442388</v>
      </c>
      <c r="AP22" s="5">
        <f>'[1]1096R8'!$AN100</f>
        <v>0.023817965739816836</v>
      </c>
      <c r="AQ22" s="5"/>
      <c r="AR22" s="5">
        <f>AVERAGE('[1]1096R8'!$AO100:$AQ100,'[1]1096R8'!$AS100:$AU100)</f>
        <v>0.013617184175409261</v>
      </c>
      <c r="AS22" s="5">
        <f>STDEV('[1]1096R8'!$AO100:$AQ100,'[1]1096R8'!$AS100:$AU100)</f>
        <v>0.00634159365076246</v>
      </c>
      <c r="AT22" s="5">
        <f>AVERAGE('[1]1096R8'!$AR100,'[1]1096R8'!$AV100)</f>
        <v>0.019773145205022664</v>
      </c>
      <c r="AU22" s="5">
        <f>STDEV('[1]1096R8'!$AR100,'[1]1096R8'!$AV100)</f>
        <v>0.005498208430591594</v>
      </c>
      <c r="AV22" s="5"/>
      <c r="AW22" s="5"/>
      <c r="AX22" s="5">
        <f>AVERAGE(L22,Q22,X22,AC22,AL22,AN22,S22)</f>
        <v>0.018150947081014928</v>
      </c>
      <c r="AY22" s="5">
        <f>STDEV(L22,Q22,X22,AC22,AL22,AN22,S22)</f>
        <v>0.004870304384210879</v>
      </c>
      <c r="AZ22" s="5">
        <f>AVERAGE(N22:O22,U22,Z22,AE22,AO22:AP22)</f>
        <v>0.01795247914838045</v>
      </c>
      <c r="BA22" s="5">
        <f>STDEV(N22:O22,U22,Z22,AE22,AO22:AP22)</f>
        <v>0.007113002723315581</v>
      </c>
      <c r="BC22" s="5">
        <f t="shared" si="8"/>
        <v>0.015888064795987547</v>
      </c>
      <c r="BD22" s="5">
        <f t="shared" si="9"/>
        <v>0.0028135187201843285</v>
      </c>
      <c r="BE22" s="5">
        <f t="shared" si="10"/>
        <v>0.01599529182535206</v>
      </c>
      <c r="BF22" s="5">
        <f t="shared" si="11"/>
        <v>0.00531950820232673</v>
      </c>
    </row>
    <row r="23" spans="1:58" ht="12.75">
      <c r="A23" s="5" t="str">
        <f>'[1]1096R8'!A94</f>
        <v>Al</v>
      </c>
      <c r="B23" s="5">
        <f>AVERAGE('[1]1096R8'!$C94:$D94)</f>
        <v>0.13259267963966695</v>
      </c>
      <c r="C23" s="5">
        <f>STDEV('[1]1096R8'!$C94:$D94)</f>
        <v>0.00539824170794567</v>
      </c>
      <c r="D23" s="5">
        <f>('[1]1096R8'!$B94)</f>
        <v>0.05826672737805069</v>
      </c>
      <c r="E23" s="5">
        <f>('[1]1096R8'!$E94)</f>
        <v>0.060984099057379705</v>
      </c>
      <c r="F23" s="5"/>
      <c r="G23" s="5">
        <f>AVERAGE('[1]1096R8'!$AX94:$AY94)</f>
        <v>0.17181492358231815</v>
      </c>
      <c r="H23" s="5">
        <f>STDEV('[1]1096R8'!$AX94:$AY94)</f>
        <v>0.02875579814401198</v>
      </c>
      <c r="I23" s="5">
        <f>AVERAGE('[1]1096R8'!$AW94,'[1]1096R8'!$AZ94)</f>
        <v>0.17952958440873124</v>
      </c>
      <c r="J23" s="5">
        <f>STDEV('[1]1096R8'!$AW94,'[1]1096R8'!$AZ94)</f>
        <v>0.008549024599884072</v>
      </c>
      <c r="K23" s="5"/>
      <c r="L23" s="5">
        <f>AVERAGE('[1]1096R8'!$G94:$H94)</f>
        <v>0.05850581534773071</v>
      </c>
      <c r="M23" s="5">
        <f>STDEV('[1]1096R8'!$G94:$H94)</f>
        <v>0.00016067503199889885</v>
      </c>
      <c r="N23" s="5">
        <f>'[1]1096R8'!$F94</f>
        <v>0.05559105439684544</v>
      </c>
      <c r="O23" s="5">
        <f>'[1]1096R8'!$I94</f>
        <v>0.19566304028546766</v>
      </c>
      <c r="P23" s="5"/>
      <c r="Q23" s="5">
        <f>AVERAGE('[1]1096R8'!$K94:$L94)</f>
        <v>0.1361413738132283</v>
      </c>
      <c r="R23" s="5">
        <f>STDEV('[1]1096R8'!$K94:$L94)</f>
        <v>0.050580288092697004</v>
      </c>
      <c r="S23" s="5">
        <f>AVERAGE('[1]1096R8'!$M94:$N94)</f>
        <v>0.18436593636320997</v>
      </c>
      <c r="T23" s="5">
        <f>STDEV('[1]1096R8'!$M94:$N94)</f>
        <v>0.044653957482951936</v>
      </c>
      <c r="U23" s="5">
        <f>AVERAGE('[1]1096R8'!$J94,'[1]1096R8'!$O94)</f>
        <v>0.13561266121723597</v>
      </c>
      <c r="V23" s="5">
        <f>STDEV('[1]1096R8'!$J94,'[1]1096R8'!$O94)</f>
        <v>0.00948681713749295</v>
      </c>
      <c r="W23" s="5"/>
      <c r="X23" s="5">
        <f>AVERAGE('[1]1096R8'!$P94,'[1]1096R8'!$R94:$W94)</f>
        <v>0.12301616744810966</v>
      </c>
      <c r="Y23" s="5">
        <f>STDEV('[1]1096R8'!$P94,'[1]1096R8'!$R94:$W94)</f>
        <v>0.04367167715382269</v>
      </c>
      <c r="Z23" s="5">
        <f>AVERAGE('[1]1096R8'!$Q94,'[1]1096R8'!$X94)</f>
        <v>0.07189139429511066</v>
      </c>
      <c r="AA23" s="5">
        <f>STDEV('[1]1096R8'!$Q94,'[1]1096R8'!$X94)</f>
        <v>0.006855392541286119</v>
      </c>
      <c r="AB23" s="5"/>
      <c r="AC23" s="5">
        <f>AVERAGE('[1]1096R8'!$Z94:$AA94)</f>
        <v>0.16616985330628725</v>
      </c>
      <c r="AD23" s="5">
        <f>STDEV('[1]1096R8'!$Y94:$AB94)</f>
        <v>0.01614196236804915</v>
      </c>
      <c r="AE23" s="5">
        <f>'[1]1096R8'!$AB94</f>
        <v>0.13901798681511524</v>
      </c>
      <c r="AF23" s="5"/>
      <c r="AG23" s="5">
        <f>AVERAGE('[1]1096R8'!$AE94:$AG94)</f>
        <v>0.1766752251318764</v>
      </c>
      <c r="AH23" s="5">
        <f>STDEV('[1]1096R8'!$AE94:$AG94)</f>
        <v>0.05664978880352569</v>
      </c>
      <c r="AI23" s="5">
        <f>AVERAGE('[1]1096R8'!$AC94:$AD94,'[1]1096R8'!$AH94)</f>
        <v>0.14812764456332894</v>
      </c>
      <c r="AJ23" s="5">
        <f>STDEV('[1]1096R8'!$AC94:$AD94,'[1]1096R8'!$AH94)</f>
        <v>0.007196198489049164</v>
      </c>
      <c r="AK23" s="5"/>
      <c r="AL23" s="5">
        <f>AVERAGE('[1]1096R8'!$AI94:$AJ94,'[1]1096R8'!$AM94)</f>
        <v>0.15514631564418283</v>
      </c>
      <c r="AM23" s="5">
        <f>STDEV('[1]1096R8'!$AI94:$AJ94,'[1]1096R8'!$AM94)</f>
        <v>0.01819085548077807</v>
      </c>
      <c r="AN23" s="5">
        <f>'[1]1096R8'!$AL94</f>
        <v>0.11326473493323103</v>
      </c>
      <c r="AO23" s="5">
        <f>'[1]1096R8'!$AK94</f>
        <v>0.14041980716523755</v>
      </c>
      <c r="AP23" s="5">
        <f>'[1]1096R8'!$AN94</f>
        <v>0.1372177211914309</v>
      </c>
      <c r="AQ23" s="5"/>
      <c r="AR23" s="5">
        <f>AVERAGE('[1]1096R8'!$AO94:$AQ94,'[1]1096R8'!$AS94:$AU94)</f>
        <v>0.11444343965300918</v>
      </c>
      <c r="AS23" s="5">
        <f>STDEV('[1]1096R8'!$AO94:$AQ94,'[1]1096R8'!$AS94:$AU94)</f>
        <v>0.05918496398872549</v>
      </c>
      <c r="AT23" s="5">
        <f>AVERAGE('[1]1096R8'!$AR94,'[1]1096R8'!$AV94)</f>
        <v>0.16397557596359347</v>
      </c>
      <c r="AU23" s="5">
        <f>STDEV('[1]1096R8'!$AR94,'[1]1096R8'!$AV94)</f>
        <v>0.04452879967853767</v>
      </c>
      <c r="AV23" s="5"/>
      <c r="AW23" s="5"/>
      <c r="AX23" s="5">
        <f>AVERAGE(L23,Q23,X23,AC23,AL23,AN23,S23)</f>
        <v>0.13380145669371138</v>
      </c>
      <c r="AY23" s="5">
        <f>STDEV(L23,Q23,X23,AC23,AL23,AN23,S23)</f>
        <v>0.041378478564222936</v>
      </c>
      <c r="AZ23" s="5">
        <f>AVERAGE(N23:O23,U23,Z23,AE23,AO23:AP23)</f>
        <v>0.12505909505234908</v>
      </c>
      <c r="BA23" s="5">
        <f>STDEV(N23:O23,U23,Z23,AE23,AO23:AP23)</f>
        <v>0.04713021366924726</v>
      </c>
      <c r="BC23" s="5">
        <f t="shared" si="8"/>
        <v>0.14888156700171767</v>
      </c>
      <c r="BD23" s="5">
        <f t="shared" si="9"/>
        <v>0.030275065334851255</v>
      </c>
      <c r="BE23" s="5">
        <f t="shared" si="10"/>
        <v>0.1221767262742168</v>
      </c>
      <c r="BF23" s="5">
        <f t="shared" si="11"/>
        <v>0.05817853967789105</v>
      </c>
    </row>
    <row r="24" spans="1:58" ht="12.75">
      <c r="A24" s="5" t="str">
        <f>'[1]1096R8'!A103</f>
        <v>Fe2</v>
      </c>
      <c r="B24" s="5">
        <f>AVERAGE('[1]1096R8'!$C103:$D103)</f>
        <v>0.20180360849870885</v>
      </c>
      <c r="C24" s="5">
        <f>STDEV('[1]1096R8'!$C103:$D103)</f>
        <v>0.011266577198951534</v>
      </c>
      <c r="D24" s="5">
        <f>('[1]1096R8'!$B103)</f>
        <v>0.27447080215450653</v>
      </c>
      <c r="E24" s="5">
        <f>('[1]1096R8'!$E103)</f>
        <v>0.24419213287040842</v>
      </c>
      <c r="F24" s="5"/>
      <c r="G24" s="5">
        <f>AVERAGE('[1]1096R8'!$AX103:$AY103)</f>
        <v>0.22325107023000207</v>
      </c>
      <c r="H24" s="5">
        <f>STDEV('[1]1096R8'!$AX103:$AY103)</f>
        <v>0.034849024332879605</v>
      </c>
      <c r="I24" s="5">
        <f>AVERAGE('[1]1096R8'!$AW103,'[1]1096R8'!$AZ103)</f>
        <v>0.2644965392403741</v>
      </c>
      <c r="J24" s="5">
        <f>STDEV('[1]1096R8'!$AW103,'[1]1096R8'!$AZ103)</f>
        <v>0.03297290055317777</v>
      </c>
      <c r="K24" s="5"/>
      <c r="L24" s="5">
        <f>AVERAGE('[1]1096R8'!$G103:$H103)</f>
        <v>0.2698893780143077</v>
      </c>
      <c r="M24" s="5">
        <f>STDEV('[1]1096R8'!$G103:$H103)</f>
        <v>0.03410560528537591</v>
      </c>
      <c r="N24" s="5">
        <f>'[1]1096R8'!$F103</f>
        <v>0.25801948169549416</v>
      </c>
      <c r="O24" s="5">
        <f>'[1]1096R8'!$I103</f>
        <v>0.2987776304340966</v>
      </c>
      <c r="P24" s="5"/>
      <c r="Q24" s="5">
        <f>AVERAGE('[1]1096R8'!$K103:$L103)</f>
        <v>0.24321589968573962</v>
      </c>
      <c r="R24" s="5">
        <f>STDEV('[1]1096R8'!$K103:$L103)</f>
        <v>0.007325652274003387</v>
      </c>
      <c r="S24" s="5">
        <f>AVERAGE('[1]1096R8'!$M103:$N103)</f>
        <v>0.2916651107730238</v>
      </c>
      <c r="T24" s="5">
        <f>STDEV('[1]1096R8'!$M103:$N103)</f>
        <v>0.002458603738813345</v>
      </c>
      <c r="U24" s="5">
        <f>AVERAGE('[1]1096R8'!$J103,'[1]1096R8'!$O103)</f>
        <v>0.2330801027695245</v>
      </c>
      <c r="V24" s="5">
        <f>STDEV('[1]1096R8'!$J103,'[1]1096R8'!$O103)</f>
        <v>0.003257218017470332</v>
      </c>
      <c r="W24" s="5"/>
      <c r="X24" s="5">
        <f>AVERAGE('[1]1096R8'!$P103,'[1]1096R8'!$R103:$W103)</f>
        <v>0.2568174132038187</v>
      </c>
      <c r="Y24" s="5">
        <f>STDEV('[1]1096R8'!$P103,'[1]1096R8'!$R103:$W103)</f>
        <v>0.007967869973260381</v>
      </c>
      <c r="Z24" s="5">
        <f>AVERAGE('[1]1096R8'!$Q103,'[1]1096R8'!$X103)</f>
        <v>0.2775480155277851</v>
      </c>
      <c r="AA24" s="5">
        <f>STDEV('[1]1096R8'!$Q103,'[1]1096R8'!$X103)</f>
        <v>0.02876635003295587</v>
      </c>
      <c r="AB24" s="5"/>
      <c r="AC24" s="5">
        <f>AVERAGE('[1]1096R8'!$Z103:$AA103)</f>
        <v>0.27278346956763866</v>
      </c>
      <c r="AD24" s="5">
        <f>STDEV('[1]1096R8'!$Y103:$AB103)</f>
        <v>0.014864211130618359</v>
      </c>
      <c r="AE24" s="5">
        <f>'[1]1096R8'!$AB103</f>
        <v>0.3011781108552326</v>
      </c>
      <c r="AF24" s="5"/>
      <c r="AG24" s="5">
        <f>AVERAGE('[1]1096R8'!$AE103:$AG103)</f>
        <v>0.21205630220407487</v>
      </c>
      <c r="AH24" s="5">
        <f>STDEV('[1]1096R8'!$AE103:$AG103)</f>
        <v>0.02502338095147518</v>
      </c>
      <c r="AI24" s="5">
        <f>AVERAGE('[1]1096R8'!$AC103:$AD103,'[1]1096R8'!$AH103)</f>
        <v>0.25089904106988786</v>
      </c>
      <c r="AJ24" s="5">
        <f>STDEV('[1]1096R8'!$AC103:$AD103,'[1]1096R8'!$AH103)</f>
        <v>0.009894626328209609</v>
      </c>
      <c r="AK24" s="5"/>
      <c r="AL24" s="5">
        <f>AVERAGE('[1]1096R8'!$AI103:$AJ103,'[1]1096R8'!$AM103)</f>
        <v>0.27230410201230426</v>
      </c>
      <c r="AM24" s="5">
        <f>STDEV('[1]1096R8'!$AI103:$AJ103,'[1]1096R8'!$AM103)</f>
        <v>0.014048008149633704</v>
      </c>
      <c r="AN24" s="5">
        <f>'[1]1096R8'!$AL103</f>
        <v>0.3366220602156012</v>
      </c>
      <c r="AO24" s="5">
        <f>'[1]1096R8'!$AK103</f>
        <v>0.25734169022305603</v>
      </c>
      <c r="AP24" s="5">
        <f>'[1]1096R8'!$AN103</f>
        <v>0.3363688954914985</v>
      </c>
      <c r="AQ24" s="5"/>
      <c r="AR24" s="5">
        <f>AVERAGE('[1]1096R8'!$AO103:$AQ103,'[1]1096R8'!$AS103:$AU103)</f>
        <v>0.22274955882360314</v>
      </c>
      <c r="AS24" s="5">
        <f>STDEV('[1]1096R8'!$AO103:$AQ103,'[1]1096R8'!$AS103:$AU103)</f>
        <v>0.019986402893175</v>
      </c>
      <c r="AT24" s="5">
        <f>AVERAGE('[1]1096R8'!$AR103,'[1]1096R8'!$AV103)</f>
        <v>0.24453110522684698</v>
      </c>
      <c r="AU24" s="5">
        <f>STDEV('[1]1096R8'!$AR103,'[1]1096R8'!$AV103)</f>
        <v>0.0028256905531638507</v>
      </c>
      <c r="AV24" s="5"/>
      <c r="AW24" s="5"/>
      <c r="AX24" s="5">
        <f>AVERAGE(L24,Q24,X24,AC24,AL24,AN24,S24)</f>
        <v>0.27761391906749056</v>
      </c>
      <c r="AY24" s="5">
        <f>STDEV(L24,Q24,X24,AC24,AL24,AN24,S24)</f>
        <v>0.030017525541030626</v>
      </c>
      <c r="AZ24" s="5">
        <f>AVERAGE(N24:O24,U24,Z24,AE24,AO24:AP24)</f>
        <v>0.2803305609995268</v>
      </c>
      <c r="BA24" s="5">
        <f>STDEV(N24:O24,U24,Z24,AE24,AO24:AP24)</f>
        <v>0.034597279372516256</v>
      </c>
      <c r="BC24" s="5">
        <f t="shared" si="8"/>
        <v>0.21496513493909725</v>
      </c>
      <c r="BD24" s="5">
        <f t="shared" si="9"/>
        <v>0.01018071813086072</v>
      </c>
      <c r="BE24" s="5">
        <f t="shared" si="10"/>
        <v>0.25571792411240485</v>
      </c>
      <c r="BF24" s="5">
        <f t="shared" si="11"/>
        <v>0.013322395925065086</v>
      </c>
    </row>
    <row r="25" spans="1:58" ht="12.75">
      <c r="A25" s="5" t="str">
        <f>'[1]1096R8'!A102</f>
        <v>Mn</v>
      </c>
      <c r="B25" s="5">
        <f>AVERAGE('[1]1096R8'!$C102:$D102)</f>
        <v>0.005084881866203849</v>
      </c>
      <c r="C25" s="5">
        <f>STDEV('[1]1096R8'!$C102:$D102)</f>
        <v>0.0007701728514462816</v>
      </c>
      <c r="D25" s="5">
        <f>('[1]1096R8'!$B102)</f>
        <v>0.009346731972473264</v>
      </c>
      <c r="E25" s="5">
        <f>('[1]1096R8'!$E102)</f>
        <v>0.006897030367146929</v>
      </c>
      <c r="F25" s="5"/>
      <c r="G25" s="5">
        <f>AVERAGE('[1]1096R8'!$AX102:$AY102)</f>
        <v>0.008137334110047124</v>
      </c>
      <c r="H25" s="5">
        <f>STDEV('[1]1096R8'!$AX102:$AY102)</f>
        <v>0.0014108274542268997</v>
      </c>
      <c r="I25" s="5">
        <f>AVERAGE('[1]1096R8'!$AW102,'[1]1096R8'!$AZ102)</f>
        <v>0.007946632614414997</v>
      </c>
      <c r="J25" s="5">
        <f>STDEV('[1]1096R8'!$AW102,'[1]1096R8'!$AZ102)</f>
        <v>0.001194987154137159</v>
      </c>
      <c r="K25" s="5"/>
      <c r="L25" s="5">
        <f>AVERAGE('[1]1096R8'!$G102:$H102)</f>
        <v>0.009539530237512127</v>
      </c>
      <c r="M25" s="5">
        <f>STDEV('[1]1096R8'!$G102:$H102)</f>
        <v>0.0023440669214809147</v>
      </c>
      <c r="N25" s="5">
        <f>'[1]1096R8'!$F102</f>
        <v>0.008184001019159002</v>
      </c>
      <c r="O25" s="5">
        <f>'[1]1096R8'!$I102</f>
        <v>0.008353192016266829</v>
      </c>
      <c r="P25" s="5"/>
      <c r="Q25" s="5">
        <f>AVERAGE('[1]1096R8'!$K102:$L102)</f>
        <v>0.007552586256927054</v>
      </c>
      <c r="R25" s="5">
        <f>STDEV('[1]1096R8'!$K102:$L102)</f>
        <v>0.0027192296030536032</v>
      </c>
      <c r="S25" s="5">
        <f>AVERAGE('[1]1096R8'!$M102:$N102)</f>
        <v>0.007887476447100177</v>
      </c>
      <c r="T25" s="5">
        <f>STDEV('[1]1096R8'!$M102:$N102)</f>
        <v>0.000977421193161826</v>
      </c>
      <c r="U25" s="5">
        <f>AVERAGE('[1]1096R8'!$J102,'[1]1096R8'!$O102)</f>
        <v>0.006505887768251992</v>
      </c>
      <c r="V25" s="5">
        <f>STDEV('[1]1096R8'!$J102,'[1]1096R8'!$O102)</f>
        <v>0.0005480325417280884</v>
      </c>
      <c r="W25" s="5"/>
      <c r="X25" s="5">
        <f>AVERAGE('[1]1096R8'!$P102,'[1]1096R8'!$R102:$W102)</f>
        <v>0.007956417200024662</v>
      </c>
      <c r="Y25" s="5">
        <f>STDEV('[1]1096R8'!$P102,'[1]1096R8'!$R102:$W102)</f>
        <v>0.0017287708817215813</v>
      </c>
      <c r="Z25" s="5">
        <f>AVERAGE('[1]1096R8'!$Q102,'[1]1096R8'!$X102)</f>
        <v>0.008778711081828755</v>
      </c>
      <c r="AA25" s="5">
        <f>STDEV('[1]1096R8'!$Q102,'[1]1096R8'!$X102)</f>
        <v>0.0003644302138276235</v>
      </c>
      <c r="AB25" s="5"/>
      <c r="AC25" s="5">
        <f>AVERAGE('[1]1096R8'!$Z102:$AA102)</f>
        <v>0.006567285590386763</v>
      </c>
      <c r="AD25" s="5">
        <f>STDEV('[1]1096R8'!$Y102:$AB102)</f>
        <v>0.001704628504588842</v>
      </c>
      <c r="AE25" s="5">
        <f>'[1]1096R8'!$AB102</f>
        <v>0.008739607216287746</v>
      </c>
      <c r="AF25" s="5"/>
      <c r="AG25" s="5">
        <f>AVERAGE('[1]1096R8'!$AE102:$AG102)</f>
        <v>0.0050237229683677284</v>
      </c>
      <c r="AH25" s="5">
        <f>STDEV('[1]1096R8'!$AE102:$AG102)</f>
        <v>2.565646638399157E-05</v>
      </c>
      <c r="AI25" s="5">
        <f>AVERAGE('[1]1096R8'!$AC102:$AD102,'[1]1096R8'!$AH102)</f>
        <v>0.00696525918408537</v>
      </c>
      <c r="AJ25" s="5">
        <f>STDEV('[1]1096R8'!$AC102:$AD102,'[1]1096R8'!$AH102)</f>
        <v>0.0007545826010759806</v>
      </c>
      <c r="AK25" s="5"/>
      <c r="AL25" s="5">
        <f>AVERAGE('[1]1096R8'!$AI102:$AJ102,'[1]1096R8'!$AM102)</f>
        <v>0.007486745479487002</v>
      </c>
      <c r="AM25" s="5">
        <f>STDEV('[1]1096R8'!$AI102:$AJ102,'[1]1096R8'!$AM102)</f>
        <v>0.0011560204050273454</v>
      </c>
      <c r="AN25" s="5">
        <f>'[1]1096R8'!$AL102</f>
        <v>0.012375328399560027</v>
      </c>
      <c r="AO25" s="5">
        <f>'[1]1096R8'!$AK102</f>
        <v>0.011092352359798078</v>
      </c>
      <c r="AP25" s="5">
        <f>'[1]1096R8'!$AN102</f>
        <v>0.010936380737436559</v>
      </c>
      <c r="AQ25" s="5"/>
      <c r="AR25" s="5">
        <f>AVERAGE('[1]1096R8'!$AO102:$AQ102,'[1]1096R8'!$AS102:$AU102)</f>
        <v>0.007532020132008887</v>
      </c>
      <c r="AS25" s="5">
        <f>STDEV('[1]1096R8'!$AO102:$AQ102,'[1]1096R8'!$AS102:$AU102)</f>
        <v>0.0020033600056503956</v>
      </c>
      <c r="AT25" s="5">
        <f>AVERAGE('[1]1096R8'!$AR102,'[1]1096R8'!$AV102)</f>
        <v>0.008877929669000577</v>
      </c>
      <c r="AU25" s="5">
        <f>STDEV('[1]1096R8'!$AR102,'[1]1096R8'!$AV102)</f>
        <v>0.00016908855630066625</v>
      </c>
      <c r="AV25" s="5"/>
      <c r="AW25" s="5"/>
      <c r="AX25" s="5">
        <f>AVERAGE(L25,Q25,X25,AC25,AL25,AN25,S25)</f>
        <v>0.008480767087285401</v>
      </c>
      <c r="AY25" s="5">
        <f>STDEV(L25,Q25,X25,AC25,AL25,AN25,S25)</f>
        <v>0.0019333276089398429</v>
      </c>
      <c r="AZ25" s="5">
        <f>AVERAGE(N25:O25,U25,Z25,AE25,AO25:AP25)</f>
        <v>0.008941447457004138</v>
      </c>
      <c r="BA25" s="5">
        <f>STDEV(N25:O25,U25,Z25,AE25,AO25:AP25)</f>
        <v>0.0016085756573261392</v>
      </c>
      <c r="BC25" s="5">
        <f t="shared" si="8"/>
        <v>0.006444489769156897</v>
      </c>
      <c r="BD25" s="5">
        <f t="shared" si="9"/>
        <v>0.0016243517891358099</v>
      </c>
      <c r="BE25" s="5">
        <f t="shared" si="10"/>
        <v>0.00800671676142423</v>
      </c>
      <c r="BF25" s="5">
        <f t="shared" si="11"/>
        <v>0.0011038909117223642</v>
      </c>
    </row>
    <row r="26" spans="1:58" ht="12.75">
      <c r="A26" s="5" t="str">
        <f>'[1]1096R8'!A93</f>
        <v>Mg</v>
      </c>
      <c r="B26" s="5">
        <f>AVERAGE('[1]1096R8'!$C93:$D93)</f>
        <v>0.9424933947080455</v>
      </c>
      <c r="C26" s="5">
        <f>STDEV('[1]1096R8'!$C93:$D93)</f>
        <v>0.010811733395139345</v>
      </c>
      <c r="D26" s="5">
        <f>('[1]1096R8'!$B93)</f>
        <v>1.1323155420480016</v>
      </c>
      <c r="E26" s="5">
        <f>('[1]1096R8'!$E93)</f>
        <v>1.0191841756643616</v>
      </c>
      <c r="F26" s="5"/>
      <c r="G26" s="5">
        <f>AVERAGE('[1]1096R8'!$AX93:$AY93)</f>
        <v>0.9099872855661836</v>
      </c>
      <c r="H26" s="5">
        <f>STDEV('[1]1096R8'!$AX93:$AY93)</f>
        <v>0.005372945648570497</v>
      </c>
      <c r="I26" s="5">
        <f>AVERAGE('[1]1096R8'!$AW93,'[1]1096R8'!$AZ93)</f>
        <v>0.9231827430757886</v>
      </c>
      <c r="J26" s="5">
        <f>STDEV('[1]1096R8'!$AW93,'[1]1096R8'!$AZ93)</f>
        <v>0.04376922422376548</v>
      </c>
      <c r="K26" s="5"/>
      <c r="L26" s="5">
        <f>AVERAGE('[1]1096R8'!$G93:$H93)</f>
        <v>1.0078894294776295</v>
      </c>
      <c r="M26" s="5">
        <f>STDEV('[1]1096R8'!$G93:$H93)</f>
        <v>0.021957387051338467</v>
      </c>
      <c r="N26" s="5">
        <f>'[1]1096R8'!$F93</f>
        <v>1.000265707961718</v>
      </c>
      <c r="O26" s="5">
        <f>'[1]1096R8'!$I93</f>
        <v>0.8430603840429522</v>
      </c>
      <c r="P26" s="5"/>
      <c r="Q26" s="5">
        <f>AVERAGE('[1]1096R8'!$K93:$L93)</f>
        <v>0.9123479039966411</v>
      </c>
      <c r="R26" s="5">
        <f>STDEV('[1]1096R8'!$K93:$L93)</f>
        <v>0.04766643286421014</v>
      </c>
      <c r="S26" s="5">
        <f>AVERAGE('[1]1096R8'!$M93:$N93)</f>
        <v>0.8718531508946633</v>
      </c>
      <c r="T26" s="5">
        <f>STDEV('[1]1096R8'!$M93:$N93)</f>
        <v>0.06472100373019005</v>
      </c>
      <c r="U26" s="5">
        <f>AVERAGE('[1]1096R8'!$J93,'[1]1096R8'!$O93)</f>
        <v>0.8879118563098192</v>
      </c>
      <c r="V26" s="5">
        <f>STDEV('[1]1096R8'!$J93,'[1]1096R8'!$O93)</f>
        <v>0.01293120214990605</v>
      </c>
      <c r="W26" s="5"/>
      <c r="X26" s="5">
        <f>AVERAGE('[1]1096R8'!$P93,'[1]1096R8'!$R93:$W93)</f>
        <v>0.9385572614813666</v>
      </c>
      <c r="Y26" s="5">
        <f>STDEV('[1]1096R8'!$P93,'[1]1096R8'!$R93:$W93)</f>
        <v>0.06031080423030501</v>
      </c>
      <c r="Z26" s="5">
        <f>AVERAGE('[1]1096R8'!$Q93,'[1]1096R8'!$X93)</f>
        <v>0.9994396225253467</v>
      </c>
      <c r="AA26" s="5">
        <f>STDEV('[1]1096R8'!$Q93,'[1]1096R8'!$X93)</f>
        <v>0.04162426780973596</v>
      </c>
      <c r="AB26" s="5"/>
      <c r="AC26" s="5">
        <f>AVERAGE('[1]1096R8'!$Z93:$AA93)</f>
        <v>0.8864619802165286</v>
      </c>
      <c r="AD26" s="5">
        <f>STDEV('[1]1096R8'!$Y93:$AB93)</f>
        <v>0.04386423163652302</v>
      </c>
      <c r="AE26" s="5">
        <f>'[1]1096R8'!$AB93</f>
        <v>0.9573400606607665</v>
      </c>
      <c r="AF26" s="5"/>
      <c r="AG26" s="5">
        <f>AVERAGE('[1]1096R8'!$AE93:$AG93)</f>
        <v>0.8900915885608035</v>
      </c>
      <c r="AH26" s="5">
        <f>STDEV('[1]1096R8'!$AE93:$AG93)</f>
        <v>0.01999806563808331</v>
      </c>
      <c r="AI26" s="5">
        <f>AVERAGE('[1]1096R8'!$AC93:$AD93,'[1]1096R8'!$AH93)</f>
        <v>0.9017567734629623</v>
      </c>
      <c r="AJ26" s="5">
        <f>STDEV('[1]1096R8'!$AC93:$AD93,'[1]1096R8'!$AH93)</f>
        <v>0.01838166647607409</v>
      </c>
      <c r="AK26" s="5"/>
      <c r="AL26" s="5">
        <f>AVERAGE('[1]1096R8'!$AI93:$AJ93,'[1]1096R8'!$AM93)</f>
        <v>0.9210467594299335</v>
      </c>
      <c r="AM26" s="5">
        <f>STDEV('[1]1096R8'!$AI93:$AJ93,'[1]1096R8'!$AM93)</f>
        <v>0.009199921609954384</v>
      </c>
      <c r="AN26" s="5">
        <f>'[1]1096R8'!$AL93</f>
        <v>0.8847665753833428</v>
      </c>
      <c r="AO26" s="5">
        <f>'[1]1096R8'!$AK93</f>
        <v>0.906128770985788</v>
      </c>
      <c r="AP26" s="5">
        <f>'[1]1096R8'!$AN93</f>
        <v>0.8466040617223527</v>
      </c>
      <c r="AQ26" s="5"/>
      <c r="AR26" s="5">
        <f>AVERAGE('[1]1096R8'!$AO93:$AQ93,'[1]1096R8'!$AS93:$AU93)</f>
        <v>0.9661266110953045</v>
      </c>
      <c r="AS26" s="5">
        <f>STDEV('[1]1096R8'!$AO93:$AQ93,'[1]1096R8'!$AS93:$AU93)</f>
        <v>0.054656149577590595</v>
      </c>
      <c r="AT26" s="5">
        <f>AVERAGE('[1]1096R8'!$AR93,'[1]1096R8'!$AV93)</f>
        <v>0.9094593049754905</v>
      </c>
      <c r="AU26" s="5">
        <f>STDEV('[1]1096R8'!$AR93,'[1]1096R8'!$AV93)</f>
        <v>0.02838363636399819</v>
      </c>
      <c r="AV26" s="5"/>
      <c r="AW26" s="5"/>
      <c r="AX26" s="5">
        <f aca="true" t="shared" si="12" ref="AX26:AX37">AVERAGE(L26,Q26,X26,AC26,AL26,AN26,S26)</f>
        <v>0.9175604372685865</v>
      </c>
      <c r="AY26" s="5">
        <f aca="true" t="shared" si="13" ref="AY26:AY37">STDEV(L26,Q26,X26,AC26,AL26,AN26,S26)</f>
        <v>0.04613607742660785</v>
      </c>
      <c r="AZ26" s="5">
        <f aca="true" t="shared" si="14" ref="AZ26:AZ37">AVERAGE(N26:O26,U26,Z26,AE26,AO26:AP26)</f>
        <v>0.9201072091726775</v>
      </c>
      <c r="BA26" s="5">
        <f aca="true" t="shared" si="15" ref="BA26:BA37">STDEV(N26:O26,U26,Z26,AE26,AO26:AP26)</f>
        <v>0.06667853901892527</v>
      </c>
      <c r="BC26" s="5">
        <f t="shared" si="8"/>
        <v>0.9271747199825843</v>
      </c>
      <c r="BD26" s="5">
        <f t="shared" si="9"/>
        <v>0.033776116583886844</v>
      </c>
      <c r="BE26" s="5">
        <f t="shared" si="10"/>
        <v>0.9771797078453209</v>
      </c>
      <c r="BF26" s="5">
        <f t="shared" si="11"/>
        <v>0.0987697405212518</v>
      </c>
    </row>
    <row r="27" spans="1:58" ht="12.75">
      <c r="A27" s="5" t="str">
        <f>'[1]1096R8'!A99</f>
        <v>Ca</v>
      </c>
      <c r="B27" s="5">
        <f>AVERAGE('[1]1096R8'!$C99:$D99)</f>
        <v>0.8051470245394454</v>
      </c>
      <c r="C27" s="5">
        <f>STDEV('[1]1096R8'!$C99:$D99)</f>
        <v>0.00968666174506207</v>
      </c>
      <c r="D27" s="5">
        <f>('[1]1096R8'!$B99)</f>
        <v>0.5729509990750619</v>
      </c>
      <c r="E27" s="5">
        <f>('[1]1096R8'!$E99)</f>
        <v>0.7650478849255559</v>
      </c>
      <c r="F27" s="5"/>
      <c r="G27" s="5">
        <f>AVERAGE('[1]1096R8'!$AX99:$AY99)</f>
        <v>0.8281225341414795</v>
      </c>
      <c r="H27" s="5">
        <f>STDEV('[1]1096R8'!$AX99:$AY99)</f>
        <v>0.05682978489748327</v>
      </c>
      <c r="I27" s="5">
        <f>AVERAGE('[1]1096R8'!$AW99,'[1]1096R8'!$AZ99)</f>
        <v>0.7689189633545779</v>
      </c>
      <c r="J27" s="5">
        <f>STDEV('[1]1096R8'!$AW99,'[1]1096R8'!$AZ99)</f>
        <v>0.06256312326124845</v>
      </c>
      <c r="K27" s="5"/>
      <c r="L27" s="5">
        <f>AVERAGE('[1]1096R8'!$G99:$H99)</f>
        <v>0.6957893415562743</v>
      </c>
      <c r="M27" s="5">
        <f>STDEV('[1]1096R8'!$G99:$H99)</f>
        <v>0.07034214468166204</v>
      </c>
      <c r="N27" s="5">
        <f>'[1]1096R8'!$F99</f>
        <v>0.734026725801771</v>
      </c>
      <c r="O27" s="5">
        <f>'[1]1096R8'!$I99</f>
        <v>0.7533597443601912</v>
      </c>
      <c r="P27" s="5"/>
      <c r="Q27" s="5">
        <f>AVERAGE('[1]1096R8'!$K99:$L99)</f>
        <v>0.7838984015267302</v>
      </c>
      <c r="R27" s="5">
        <f>STDEV('[1]1096R8'!$K99:$L99)</f>
        <v>0.023043622009465824</v>
      </c>
      <c r="S27" s="5">
        <f>AVERAGE('[1]1096R8'!$M99:$N99)</f>
        <v>0.7587203277417347</v>
      </c>
      <c r="T27" s="5">
        <f>STDEV('[1]1096R8'!$M99:$N99)</f>
        <v>0.05209964754647575</v>
      </c>
      <c r="U27" s="5">
        <f>AVERAGE('[1]1096R8'!$J99,'[1]1096R8'!$O99)</f>
        <v>0.812696803839865</v>
      </c>
      <c r="V27" s="5">
        <f>STDEV('[1]1096R8'!$J99,'[1]1096R8'!$O99)</f>
        <v>0.006164250878617068</v>
      </c>
      <c r="W27" s="5"/>
      <c r="X27" s="5">
        <f>AVERAGE('[1]1096R8'!$P99,'[1]1096R8'!$R99:$W99)</f>
        <v>0.7607877636427188</v>
      </c>
      <c r="Y27" s="5">
        <f>STDEV('[1]1096R8'!$P99,'[1]1096R8'!$R99:$W99)</f>
        <v>0.045058765374749545</v>
      </c>
      <c r="Z27" s="5">
        <f>AVERAGE('[1]1096R8'!$Q99,'[1]1096R8'!$X99)</f>
        <v>0.7008951137616554</v>
      </c>
      <c r="AA27" s="5">
        <f>STDEV('[1]1096R8'!$Q99,'[1]1096R8'!$X99)</f>
        <v>0.0687473644700773</v>
      </c>
      <c r="AB27" s="5"/>
      <c r="AC27" s="5">
        <f>AVERAGE('[1]1096R8'!$Z99:$AA99)</f>
        <v>0.7716775876623674</v>
      </c>
      <c r="AD27" s="5">
        <f>STDEV('[1]1096R8'!$Y99:$AB99)</f>
        <v>0.04315208373873868</v>
      </c>
      <c r="AE27" s="5">
        <f>'[1]1096R8'!$AB99</f>
        <v>0.7007281718919952</v>
      </c>
      <c r="AF27" s="5"/>
      <c r="AG27" s="5">
        <f>AVERAGE('[1]1096R8'!$AE99:$AG99)</f>
        <v>0.8302881308411845</v>
      </c>
      <c r="AH27" s="5">
        <f>STDEV('[1]1096R8'!$AE99:$AG99)</f>
        <v>0.015705837672542716</v>
      </c>
      <c r="AI27" s="5">
        <f>AVERAGE('[1]1096R8'!$AC99:$AD99,'[1]1096R8'!$AH99)</f>
        <v>0.7955092809262901</v>
      </c>
      <c r="AJ27" s="5">
        <f>STDEV('[1]1096R8'!$AC99:$AD99,'[1]1096R8'!$AH99)</f>
        <v>0.02389611382552989</v>
      </c>
      <c r="AK27" s="5"/>
      <c r="AL27" s="5">
        <f>AVERAGE('[1]1096R8'!$AI99:$AJ99,'[1]1096R8'!$AM99)</f>
        <v>0.7641543543855235</v>
      </c>
      <c r="AM27" s="5">
        <f>STDEV('[1]1096R8'!$AI99:$AJ99,'[1]1096R8'!$AM99)</f>
        <v>0.004152972136023028</v>
      </c>
      <c r="AN27" s="5">
        <f>'[1]1096R8'!$AL99</f>
        <v>0.7512782318208803</v>
      </c>
      <c r="AO27" s="5">
        <f>'[1]1096R8'!$AK99</f>
        <v>0.7783410113291588</v>
      </c>
      <c r="AP27" s="5">
        <f>'[1]1096R8'!$AN99</f>
        <v>0.7624820013851777</v>
      </c>
      <c r="AQ27" s="5"/>
      <c r="AR27" s="5">
        <f>AVERAGE('[1]1096R8'!$AO99:$AQ99,'[1]1096R8'!$AS99:$AU99)</f>
        <v>0.7881677020774752</v>
      </c>
      <c r="AS27" s="5">
        <f>STDEV('[1]1096R8'!$AO99:$AQ99,'[1]1096R8'!$AS99:$AU99)</f>
        <v>0.036381143059011495</v>
      </c>
      <c r="AT27" s="5">
        <f>AVERAGE('[1]1096R8'!$AR99,'[1]1096R8'!$AV99)</f>
        <v>0.8095084856653405</v>
      </c>
      <c r="AU27" s="5">
        <f>STDEV('[1]1096R8'!$AR99,'[1]1096R8'!$AV99)</f>
        <v>0.00470026556296688</v>
      </c>
      <c r="AV27" s="5"/>
      <c r="AW27" s="5"/>
      <c r="AX27" s="5">
        <f>AVERAGE(L27,Q27,X27,AC27,AL27,AN27,S27)</f>
        <v>0.7551865726194613</v>
      </c>
      <c r="AY27" s="5">
        <f>STDEV(L27,Q27,X27,AC27,AL27,AN27,S27)</f>
        <v>0.02817774168282389</v>
      </c>
      <c r="AZ27" s="5">
        <f>AVERAGE(N27:O27,U27,Z27,AE27,AO27:AP27)</f>
        <v>0.7489327960528306</v>
      </c>
      <c r="BA27" s="5">
        <f>STDEV(N27:O27,U27,Z27,AE27,AO27:AP27)</f>
        <v>0.04079903244764341</v>
      </c>
      <c r="BC27" s="5">
        <f t="shared" si="8"/>
        <v>0.8129313478998962</v>
      </c>
      <c r="BD27" s="5">
        <f t="shared" si="9"/>
        <v>0.02004880626617483</v>
      </c>
      <c r="BE27" s="5">
        <f t="shared" si="10"/>
        <v>0.7423871227893653</v>
      </c>
      <c r="BF27" s="5">
        <f t="shared" si="11"/>
        <v>0.09650555652804706</v>
      </c>
    </row>
    <row r="28" spans="1:58" ht="12.75">
      <c r="A28" s="5" t="str">
        <f>'[1]1096R8'!A92</f>
        <v>Na</v>
      </c>
      <c r="B28" s="5">
        <f>AVERAGE('[1]1096R8'!$C92:$D92)</f>
        <v>0.014558388564501522</v>
      </c>
      <c r="C28" s="5">
        <f>STDEV('[1]1096R8'!$C92:$D92)</f>
        <v>0.00075369072935126</v>
      </c>
      <c r="D28" s="5">
        <f>('[1]1096R8'!$B92)</f>
        <v>0.006659502979460863</v>
      </c>
      <c r="E28" s="5">
        <f>('[1]1096R8'!$E92)</f>
        <v>0.012989102684927726</v>
      </c>
      <c r="F28" s="5"/>
      <c r="G28" s="5">
        <f>AVERAGE('[1]1096R8'!$AX92:$AY92)</f>
        <v>0.012432102673104337</v>
      </c>
      <c r="H28" s="5">
        <f>STDEV('[1]1096R8'!$AX92:$AY92)</f>
        <v>0.0003058653641624828</v>
      </c>
      <c r="I28" s="5">
        <f>AVERAGE('[1]1096R8'!$AW92,'[1]1096R8'!$AZ92)</f>
        <v>0.013069877093500416</v>
      </c>
      <c r="J28" s="5">
        <f>STDEV('[1]1096R8'!$AW92,'[1]1096R8'!$AZ92)</f>
        <v>0.000455142224006919</v>
      </c>
      <c r="K28" s="5"/>
      <c r="L28" s="5">
        <f>AVERAGE('[1]1096R8'!$G92:$H92)</f>
        <v>0.010911789754643096</v>
      </c>
      <c r="M28" s="5">
        <f>STDEV('[1]1096R8'!$G92:$H92)</f>
        <v>0.0017135889733060998</v>
      </c>
      <c r="N28" s="5">
        <f>'[1]1096R8'!$F92</f>
        <v>0.012155544645198612</v>
      </c>
      <c r="O28" s="5">
        <f>'[1]1096R8'!$I92</f>
        <v>0.020708545923193898</v>
      </c>
      <c r="P28" s="5"/>
      <c r="Q28" s="5">
        <f>AVERAGE('[1]1096R8'!$K92:$L92)</f>
        <v>0.01707912582605725</v>
      </c>
      <c r="R28" s="5">
        <f>STDEV('[1]1096R8'!$K92:$L92)</f>
        <v>0.003536487065417172</v>
      </c>
      <c r="S28" s="5">
        <f>AVERAGE('[1]1096R8'!$M92:$N92)</f>
        <v>0.01773844121712415</v>
      </c>
      <c r="T28" s="5">
        <f>STDEV('[1]1096R8'!$M92:$N92)</f>
        <v>0.0026670748194697553</v>
      </c>
      <c r="U28" s="5">
        <f>AVERAGE('[1]1096R8'!$J92,'[1]1096R8'!$O92)</f>
        <v>0.015958184243008912</v>
      </c>
      <c r="V28" s="5">
        <f>STDEV('[1]1096R8'!$J92,'[1]1096R8'!$O92)</f>
        <v>0.0011610516903554787</v>
      </c>
      <c r="W28" s="5"/>
      <c r="X28" s="5">
        <f>AVERAGE('[1]1096R8'!$P92,'[1]1096R8'!$R92:$W92)</f>
        <v>0.016255068182184713</v>
      </c>
      <c r="Y28" s="5">
        <f>STDEV('[1]1096R8'!$P92,'[1]1096R8'!$R92:$W92)</f>
        <v>0.003735349053920751</v>
      </c>
      <c r="Z28" s="5">
        <f>AVERAGE('[1]1096R8'!$Q92,'[1]1096R8'!$X92)</f>
        <v>0.012426814241526859</v>
      </c>
      <c r="AA28" s="5">
        <f>STDEV('[1]1096R8'!$Q92,'[1]1096R8'!$X92)</f>
        <v>0.0011236786158174761</v>
      </c>
      <c r="AB28" s="5"/>
      <c r="AC28" s="5">
        <f>AVERAGE('[1]1096R8'!$Z92:$AA92)</f>
        <v>0.018223544449904656</v>
      </c>
      <c r="AD28" s="5">
        <f>STDEV('[1]1096R8'!$Y92:$AB92)</f>
        <v>0.001174945048857528</v>
      </c>
      <c r="AE28" s="5">
        <f>'[1]1096R8'!$AB92</f>
        <v>0.01669537665897854</v>
      </c>
      <c r="AF28" s="5"/>
      <c r="AG28" s="5">
        <f>AVERAGE('[1]1096R8'!$AE92:$AG92)</f>
        <v>0.01582310563269278</v>
      </c>
      <c r="AH28" s="5">
        <f>STDEV('[1]1096R8'!$AE92:$AG92)</f>
        <v>0.0015457959092521742</v>
      </c>
      <c r="AI28" s="5">
        <f>AVERAGE('[1]1096R8'!$AC92:$AD92,'[1]1096R8'!$AH92)</f>
        <v>0.01635249384776833</v>
      </c>
      <c r="AJ28" s="5">
        <f>STDEV('[1]1096R8'!$AC92:$AD92,'[1]1096R8'!$AH92)</f>
        <v>0.0008596190272704826</v>
      </c>
      <c r="AK28" s="5"/>
      <c r="AL28" s="5">
        <f>AVERAGE('[1]1096R8'!$AI92:$AJ92,'[1]1096R8'!$AM92)</f>
        <v>0.0161131322571305</v>
      </c>
      <c r="AM28" s="5">
        <f>STDEV('[1]1096R8'!$AI92:$AJ92,'[1]1096R8'!$AM92)</f>
        <v>0.0011640049397861915</v>
      </c>
      <c r="AN28" s="5">
        <f>'[1]1096R8'!$AL92</f>
        <v>0.016146311186060153</v>
      </c>
      <c r="AO28" s="5">
        <f>'[1]1096R8'!$AK92</f>
        <v>0.015745437147247632</v>
      </c>
      <c r="AP28" s="5">
        <f>'[1]1096R8'!$AN92</f>
        <v>0.018187282101446798</v>
      </c>
      <c r="AQ28" s="5"/>
      <c r="AR28" s="5">
        <f>AVERAGE('[1]1096R8'!$AO92:$AQ92,'[1]1096R8'!$AS92:$AU92)</f>
        <v>0.010841798448130895</v>
      </c>
      <c r="AS28" s="5">
        <f>STDEV('[1]1096R8'!$AO92:$AQ92,'[1]1096R8'!$AS92:$AU92)</f>
        <v>0.0043516892375193034</v>
      </c>
      <c r="AT28" s="5">
        <f>AVERAGE('[1]1096R8'!$AR92,'[1]1096R8'!$AV92)</f>
        <v>0.015215502351261165</v>
      </c>
      <c r="AU28" s="5">
        <f>STDEV('[1]1096R8'!$AR92,'[1]1096R8'!$AV92)</f>
        <v>5.0571689297756244E-05</v>
      </c>
      <c r="AV28" s="5"/>
      <c r="AW28" s="5"/>
      <c r="AX28" s="5">
        <f>AVERAGE(L28,Q28,X28,AC28,AL28,AN28,S28)</f>
        <v>0.01606677326758636</v>
      </c>
      <c r="AY28" s="5">
        <f>STDEV(L28,Q28,X28,AC28,AL28,AN28,S28)</f>
        <v>0.0024182906772828978</v>
      </c>
      <c r="AZ28" s="5">
        <f>AVERAGE(N28:O28,U28,Z28,AE28,AO28:AP28)</f>
        <v>0.015982454994371606</v>
      </c>
      <c r="BA28" s="5">
        <f>STDEV(N28:O28,U28,Z28,AE28,AO28:AP28)</f>
        <v>0.0030290275076494035</v>
      </c>
      <c r="BC28" s="5">
        <f>AVERAGE(B28,AG28,AR28,G28)</f>
        <v>0.013413848829607384</v>
      </c>
      <c r="BD28" s="5">
        <f>STDEV(B28,AG28,AR28,G28)</f>
        <v>0.0022131243547397475</v>
      </c>
      <c r="BE28" s="5">
        <f>AVERAGE(D28:E28,AI28,AT28,I28)</f>
        <v>0.0128572957913837</v>
      </c>
      <c r="BF28" s="5">
        <f>STDEV(D28:E28,AI28,AT28,I28)</f>
        <v>0.0037500915735193072</v>
      </c>
    </row>
    <row r="29" spans="1:58" ht="12.75">
      <c r="A29" s="5" t="str">
        <f>'[1]1096R8'!A98</f>
        <v>K</v>
      </c>
      <c r="B29" s="5">
        <f>AVERAGE('[1]1096R8'!$C98:$D98)</f>
        <v>0.000772842164169749</v>
      </c>
      <c r="C29" s="5">
        <f>STDEV('[1]1096R8'!$C98:$D98)</f>
        <v>0.0009604665129239265</v>
      </c>
      <c r="D29" s="5">
        <f>('[1]1096R8'!$B98)</f>
        <v>0.0003729199646132384</v>
      </c>
      <c r="E29" s="5">
        <f>('[1]1096R8'!$E98)</f>
        <v>0.0002360925391381455</v>
      </c>
      <c r="F29" s="5"/>
      <c r="G29" s="5">
        <f>AVERAGE('[1]1096R8'!$AX98:$AY98)</f>
        <v>0.0005652663923143029</v>
      </c>
      <c r="H29" s="5">
        <f>STDEV('[1]1096R8'!$AX98:$AY98)</f>
        <v>0.00027043666485335996</v>
      </c>
      <c r="I29" s="5">
        <f>AVERAGE('[1]1096R8'!$AW98,'[1]1096R8'!$AZ98)</f>
        <v>0.0005654442861753445</v>
      </c>
      <c r="J29" s="5">
        <f>STDEV('[1]1096R8'!$AW98,'[1]1096R8'!$AZ98)</f>
        <v>0.0006663743109737001</v>
      </c>
      <c r="K29" s="5"/>
      <c r="L29" s="5">
        <f>AVERAGE('[1]1096R8'!$G98:$H98)</f>
        <v>0.0001166362802466794</v>
      </c>
      <c r="M29" s="5">
        <f>STDEV('[1]1096R8'!$G98:$H98)</f>
        <v>9.858880989697927E-05</v>
      </c>
      <c r="N29" s="5">
        <f>'[1]1096R8'!$F98</f>
        <v>0.0005175232552995223</v>
      </c>
      <c r="O29" s="5">
        <f>'[1]1096R8'!$I98</f>
        <v>0.0004747657620639473</v>
      </c>
      <c r="P29" s="5"/>
      <c r="Q29" s="5">
        <f>AVERAGE('[1]1096R8'!$K98:$L98)</f>
        <v>0.0003043138670288894</v>
      </c>
      <c r="R29" s="5">
        <f>STDEV('[1]1096R8'!$K98:$L98)</f>
        <v>3.2849831122519463E-05</v>
      </c>
      <c r="S29" s="5">
        <f>AVERAGE('[1]1096R8'!$M98:$N98)</f>
        <v>0.00028190882216157616</v>
      </c>
      <c r="T29" s="5">
        <f>STDEV('[1]1096R8'!$M98:$N98)</f>
        <v>0.00039867927965352596</v>
      </c>
      <c r="U29" s="5">
        <f>AVERAGE('[1]1096R8'!$J98,'[1]1096R8'!$O98)</f>
        <v>0.0003042751256227402</v>
      </c>
      <c r="V29" s="5">
        <f>STDEV('[1]1096R8'!$J98,'[1]1096R8'!$O98)</f>
        <v>0.00010120964192737328</v>
      </c>
      <c r="W29" s="5"/>
      <c r="X29" s="5">
        <f>AVERAGE('[1]1096R8'!$P98,'[1]1096R8'!$R98:$W98)</f>
        <v>0.00041433648232693865</v>
      </c>
      <c r="Y29" s="5">
        <f>STDEV('[1]1096R8'!$P98,'[1]1096R8'!$R98:$W98)</f>
        <v>0.0003450183911431951</v>
      </c>
      <c r="Z29" s="5">
        <f>AVERAGE('[1]1096R8'!$Q98,'[1]1096R8'!$X98)</f>
        <v>0.0007007000155580991</v>
      </c>
      <c r="AA29" s="5">
        <f>STDEV('[1]1096R8'!$Q98,'[1]1096R8'!$X98)</f>
        <v>0.00013106765172076311</v>
      </c>
      <c r="AB29" s="5"/>
      <c r="AC29" s="5">
        <f>AVERAGE('[1]1096R8'!$Z98:$AA98)</f>
        <v>0.0008514500091537148</v>
      </c>
      <c r="AD29" s="5">
        <f>STDEV('[1]1096R8'!$Y98:$AB98)</f>
        <v>8.922492676577264E-05</v>
      </c>
      <c r="AE29" s="5">
        <f>'[1]1096R8'!$AB98</f>
        <v>0.0006628999032803226</v>
      </c>
      <c r="AF29" s="5"/>
      <c r="AG29" s="5">
        <f>AVERAGE('[1]1096R8'!$AE98:$AG98)</f>
        <v>0.00021595070750688635</v>
      </c>
      <c r="AH29" s="5">
        <f>STDEV('[1]1096R8'!$AE98:$AG98)</f>
        <v>0.00016192710017339906</v>
      </c>
      <c r="AI29" s="5">
        <f>AVERAGE('[1]1096R8'!$AC98:$AD98,'[1]1096R8'!$AH98)</f>
        <v>0.0005351944173208124</v>
      </c>
      <c r="AJ29" s="5">
        <f>STDEV('[1]1096R8'!$AC98:$AD98,'[1]1096R8'!$AH98)</f>
        <v>0.0006984387146720582</v>
      </c>
      <c r="AK29" s="5"/>
      <c r="AL29" s="5">
        <f>AVERAGE('[1]1096R8'!$AI98:$AJ98,'[1]1096R8'!$AM98)</f>
        <v>0.00032833799328583715</v>
      </c>
      <c r="AM29" s="5">
        <f>STDEV('[1]1096R8'!$AI98:$AJ98,'[1]1096R8'!$AM98)</f>
        <v>0.00012180282720472861</v>
      </c>
      <c r="AN29" s="5">
        <f>'[1]1096R8'!$AL98</f>
        <v>0.0006639953210739781</v>
      </c>
      <c r="AO29" s="5">
        <f>'[1]1096R8'!$AK98</f>
        <v>0.000746678100922043</v>
      </c>
      <c r="AP29" s="5">
        <f>'[1]1096R8'!$AN98</f>
        <v>0.0007508605526756609</v>
      </c>
      <c r="AQ29" s="5"/>
      <c r="AR29" s="5">
        <f>AVERAGE('[1]1096R8'!$AO98:$AQ98,'[1]1096R8'!$AS98:$AU98)</f>
        <v>0.0006501989706295544</v>
      </c>
      <c r="AS29" s="5">
        <f>STDEV('[1]1096R8'!$AO98:$AQ98,'[1]1096R8'!$AS98:$AU98)</f>
        <v>0.0003610038430936598</v>
      </c>
      <c r="AT29" s="5">
        <f>AVERAGE('[1]1096R8'!$AR98,'[1]1096R8'!$AV98)</f>
        <v>0.00047035359975622517</v>
      </c>
      <c r="AU29" s="5">
        <f>STDEV('[1]1096R8'!$AR98,'[1]1096R8'!$AV98)</f>
        <v>0.00020097574348331869</v>
      </c>
      <c r="AV29" s="5"/>
      <c r="AW29" s="5"/>
      <c r="AX29" s="5">
        <f t="shared" si="12"/>
        <v>0.00042299696789680196</v>
      </c>
      <c r="AY29" s="5">
        <f t="shared" si="13"/>
        <v>0.0002511758860895412</v>
      </c>
      <c r="AZ29" s="5">
        <f t="shared" si="14"/>
        <v>0.0005939575307746195</v>
      </c>
      <c r="BA29" s="5">
        <f t="shared" si="15"/>
        <v>0.00016735885180386997</v>
      </c>
      <c r="BC29" s="5">
        <f t="shared" si="8"/>
        <v>0.0005510645586551232</v>
      </c>
      <c r="BD29" s="5">
        <f t="shared" si="9"/>
        <v>0.00023910661726239956</v>
      </c>
      <c r="BE29" s="5">
        <f t="shared" si="10"/>
        <v>0.0004360009614007532</v>
      </c>
      <c r="BF29" s="5">
        <f t="shared" si="11"/>
        <v>0.00013390071810419688</v>
      </c>
    </row>
    <row r="30" spans="1:49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</row>
    <row r="31" spans="1:58" ht="12.75">
      <c r="A31" s="5" t="str">
        <f>'[1]1096R8'!A106</f>
        <v>Sum</v>
      </c>
      <c r="B31" s="5">
        <f>AVERAGE('[1]1096R8'!$C106:$D106)</f>
        <v>4</v>
      </c>
      <c r="C31" s="5">
        <f>STDEV('[1]1096R8'!$C106:$D106)</f>
        <v>4.440892098500626E-16</v>
      </c>
      <c r="D31" s="5">
        <f>('[1]1096R8'!$B106)</f>
        <v>4</v>
      </c>
      <c r="E31" s="5">
        <f>('[1]1096R8'!$E106)</f>
        <v>4</v>
      </c>
      <c r="F31" s="5"/>
      <c r="G31" s="5">
        <f>AVERAGE('[1]1096R8'!$AX106:$AY106)</f>
        <v>4</v>
      </c>
      <c r="H31" s="5">
        <f>STDEV('[1]1096R8'!$AX106:$AY106)</f>
        <v>0</v>
      </c>
      <c r="I31" s="5">
        <f>AVERAGE('[1]1096R8'!$AW106,'[1]1096R8'!$AZ106)</f>
        <v>3.999999999999999</v>
      </c>
      <c r="J31" s="5">
        <f>STDEV('[1]1096R8'!$AW106,'[1]1096R8'!$AZ106)</f>
        <v>4.440892098500626E-16</v>
      </c>
      <c r="K31" s="5"/>
      <c r="L31" s="5">
        <f>AVERAGE('[1]1096R8'!$G106:$H106)</f>
        <v>4</v>
      </c>
      <c r="M31" s="5">
        <f>STDEV('[1]1096R8'!$G106:$H106)</f>
        <v>0</v>
      </c>
      <c r="N31" s="5">
        <f>'[1]1096R8'!$F106</f>
        <v>3.9999999999999996</v>
      </c>
      <c r="O31" s="5">
        <f>'[1]1096R8'!$I106</f>
        <v>4</v>
      </c>
      <c r="P31" s="5"/>
      <c r="Q31" s="5">
        <f>AVERAGE('[1]1096R8'!$K106:$L106)</f>
        <v>3.9999999999999996</v>
      </c>
      <c r="R31" s="5">
        <f>STDEV('[1]1096R8'!$K106:$L106)</f>
        <v>6.280369834735101E-16</v>
      </c>
      <c r="S31" s="5">
        <f>AVERAGE('[1]1096R8'!$M106:$N106)</f>
        <v>4</v>
      </c>
      <c r="T31" s="5">
        <f>STDEV('[1]1096R8'!$M106:$N106)</f>
        <v>1.6011864169946884E-15</v>
      </c>
      <c r="U31" s="5">
        <f>AVERAGE('[1]1096R8'!$J106,'[1]1096R8'!$O106)</f>
        <v>3.999999999999999</v>
      </c>
      <c r="V31" s="5">
        <f>STDEV('[1]1096R8'!$J106,'[1]1096R8'!$O106)</f>
        <v>4.440892098500626E-16</v>
      </c>
      <c r="W31" s="5"/>
      <c r="X31" s="5">
        <f>AVERAGE('[1]1096R8'!$P106,'[1]1096R8'!$R106:$W106)</f>
        <v>4</v>
      </c>
      <c r="Y31" s="5">
        <f>STDEV('[1]1096R8'!$P106,'[1]1096R8'!$R106:$W106)</f>
        <v>7.475135279923368E-16</v>
      </c>
      <c r="Z31" s="5">
        <f>AVERAGE('[1]1096R8'!$Q106,'[1]1096R8'!$X106)</f>
        <v>3.9999999999999996</v>
      </c>
      <c r="AA31" s="5">
        <f>STDEV('[1]1096R8'!$Q106,'[1]1096R8'!$X106)</f>
        <v>6.280369834735101E-16</v>
      </c>
      <c r="AB31" s="5"/>
      <c r="AC31" s="5">
        <f>AVERAGE('[1]1096R8'!$Z106:$AA106)</f>
        <v>4</v>
      </c>
      <c r="AD31" s="5">
        <f>STDEV('[1]1096R8'!$Y106:$AB106)</f>
        <v>5.733167046599011E-16</v>
      </c>
      <c r="AE31" s="5">
        <f>'[1]1096R8'!$AB106</f>
        <v>4.000000000000001</v>
      </c>
      <c r="AF31" s="5"/>
      <c r="AG31" s="5">
        <f>AVERAGE('[1]1096R8'!$AE106:$AG106)</f>
        <v>4.000000000000001</v>
      </c>
      <c r="AH31" s="5">
        <f>STDEV('[1]1096R8'!$AE106:$AG106)</f>
        <v>1.2947314098277875E-15</v>
      </c>
      <c r="AI31" s="5">
        <f>AVERAGE('[1]1096R8'!$AC106:$AD106,'[1]1096R8'!$AH106)</f>
        <v>4</v>
      </c>
      <c r="AJ31" s="5">
        <f>STDEV('[1]1096R8'!$AC106:$AD106,'[1]1096R8'!$AH106)</f>
        <v>0</v>
      </c>
      <c r="AK31" s="5"/>
      <c r="AL31" s="5">
        <f>AVERAGE('[1]1096R8'!$AI106:$AJ106,'[1]1096R8'!$AM106)</f>
        <v>4</v>
      </c>
      <c r="AM31" s="5">
        <f>STDEV('[1]1096R8'!$AI106:$AJ106,'[1]1096R8'!$AM106)</f>
        <v>6.280369834735101E-16</v>
      </c>
      <c r="AN31" s="5">
        <f>'[1]1096R8'!$AL106</f>
        <v>3.9999999999999996</v>
      </c>
      <c r="AO31" s="5">
        <f>'[1]1096R8'!$AK106</f>
        <v>3.9999999999999996</v>
      </c>
      <c r="AP31" s="5">
        <f>'[1]1096R8'!$AN106</f>
        <v>4</v>
      </c>
      <c r="AQ31" s="5"/>
      <c r="AR31" s="5">
        <f>AVERAGE('[1]1096R8'!$AO106:$AQ106,'[1]1096R8'!$AS106:$AU106)</f>
        <v>4</v>
      </c>
      <c r="AS31" s="5">
        <f>STDEV('[1]1096R8'!$AO106:$AQ106,'[1]1096R8'!$AS106:$AU106)</f>
        <v>7.160723346098896E-16</v>
      </c>
      <c r="AT31" s="5">
        <f>AVERAGE('[1]1096R8'!$AR106,'[1]1096R8'!$AV106)</f>
        <v>4</v>
      </c>
      <c r="AU31" s="5">
        <f>STDEV('[1]1096R8'!$AR106,'[1]1096R8'!$AV106)</f>
        <v>0</v>
      </c>
      <c r="AV31" s="5"/>
      <c r="AW31" s="5"/>
      <c r="AX31" s="5">
        <f t="shared" si="12"/>
        <v>4</v>
      </c>
      <c r="AY31" s="5">
        <f t="shared" si="13"/>
        <v>2.5639502485114184E-16</v>
      </c>
      <c r="AZ31" s="5">
        <f t="shared" si="14"/>
        <v>4</v>
      </c>
      <c r="BA31" s="5">
        <f t="shared" si="15"/>
        <v>6.012996326510578E-16</v>
      </c>
      <c r="BC31" s="5">
        <f>AVERAGE(B31,AG31,AR31,G31)</f>
        <v>4</v>
      </c>
      <c r="BD31" s="5">
        <f>STDEV(B31,AG31,AR31,G31)</f>
        <v>5.127900497022837E-16</v>
      </c>
      <c r="BE31" s="5">
        <f>AVERAGE(D31:E31,AI31,AT31,I31)</f>
        <v>4</v>
      </c>
      <c r="BF31" s="5">
        <f>STDEV(D31:E31,AI31,AT31,I31)</f>
        <v>4.440892098500626E-16</v>
      </c>
    </row>
    <row r="32" spans="1:49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</row>
    <row r="33" spans="1:58" s="10" customFormat="1" ht="12.75">
      <c r="A33" s="5" t="str">
        <f>'[1]1096R8'!A112</f>
        <v>Mg#</v>
      </c>
      <c r="B33" s="5">
        <f>AVERAGE('[1]1096R8'!$C112:$D112)</f>
        <v>82.37061993538049</v>
      </c>
      <c r="C33" s="5">
        <f>STDEV('[1]1096R8'!$C112:$D112)</f>
        <v>0.644440026653391</v>
      </c>
      <c r="D33" s="5">
        <f>('[1]1096R8'!$B112)</f>
        <v>80.48951759550232</v>
      </c>
      <c r="E33" s="5">
        <f>('[1]1096R8'!$E112)</f>
        <v>80.67146492927228</v>
      </c>
      <c r="F33" s="5"/>
      <c r="G33" s="5">
        <f>AVERAGE('[1]1096R8'!$AX112:$AY112)</f>
        <v>80.34191652426408</v>
      </c>
      <c r="H33" s="5">
        <f>STDEV('[1]1096R8'!$AX112:$AY112)</f>
        <v>2.3774482888389583</v>
      </c>
      <c r="I33" s="5">
        <f>AVERAGE('[1]1096R8'!$AW112,'[1]1096R8'!$AZ112)</f>
        <v>77.77326359037535</v>
      </c>
      <c r="J33" s="5">
        <f>STDEV('[1]1096R8'!$AW112,'[1]1096R8'!$AZ112)</f>
        <v>1.3400613280741154</v>
      </c>
      <c r="K33" s="5"/>
      <c r="L33" s="5">
        <f>AVERAGE('[1]1096R8'!$G112:$H112)</f>
        <v>78.91650080916683</v>
      </c>
      <c r="M33" s="5">
        <f>STDEV('[1]1096R8'!$G112:$H112)</f>
        <v>1.7440862705693279</v>
      </c>
      <c r="N33" s="5">
        <f>'[1]1096R8'!$F112</f>
        <v>79.49435598413227</v>
      </c>
      <c r="O33" s="5">
        <f>'[1]1096R8'!$I112</f>
        <v>73.83362380250284</v>
      </c>
      <c r="P33" s="5"/>
      <c r="Q33" s="5">
        <f>AVERAGE('[1]1096R8'!$K112:$L112)</f>
        <v>78.94386185333403</v>
      </c>
      <c r="R33" s="5">
        <f>STDEV('[1]1096R8'!$K112:$L112)</f>
        <v>0.36809366379057235</v>
      </c>
      <c r="S33" s="5">
        <f>AVERAGE('[1]1096R8'!$M112:$N112)</f>
        <v>74.89674206293694</v>
      </c>
      <c r="T33" s="5">
        <f>STDEV('[1]1096R8'!$M112:$N112)</f>
        <v>1.238112617552621</v>
      </c>
      <c r="U33" s="5">
        <f>AVERAGE('[1]1096R8'!$J112,'[1]1096R8'!$O112)</f>
        <v>79.20566373446638</v>
      </c>
      <c r="V33" s="5">
        <f>STDEV('[1]1096R8'!$J112,'[1]1096R8'!$O112)</f>
        <v>0.47001753808829505</v>
      </c>
      <c r="W33" s="5"/>
      <c r="X33" s="5">
        <f>AVERAGE('[1]1096R8'!$P112,'[1]1096R8'!$R112:$W112)</f>
        <v>78.48018120814265</v>
      </c>
      <c r="Y33" s="5">
        <f>STDEV('[1]1096R8'!$P112,'[1]1096R8'!$R112:$W112)</f>
        <v>0.9580627337559009</v>
      </c>
      <c r="Z33" s="5">
        <f>AVERAGE('[1]1096R8'!$Q112,'[1]1096R8'!$X112)</f>
        <v>78.29452147502921</v>
      </c>
      <c r="AA33" s="5">
        <f>STDEV('[1]1096R8'!$Q112,'[1]1096R8'!$X112)</f>
        <v>1.0562145780886791</v>
      </c>
      <c r="AB33" s="5"/>
      <c r="AC33" s="5">
        <f>AVERAGE('[1]1096R8'!$Z112:$AA112)</f>
        <v>76.46684963234492</v>
      </c>
      <c r="AD33" s="5">
        <f>STDEV('[1]1096R8'!$Y112:$AB112)</f>
        <v>0.30871061582351184</v>
      </c>
      <c r="AE33" s="5">
        <f>'[1]1096R8'!$AB112</f>
        <v>76.06883097345853</v>
      </c>
      <c r="AF33" s="5"/>
      <c r="AG33" s="5">
        <f>AVERAGE('[1]1096R8'!$AE112:$AG112)</f>
        <v>80.76711489697921</v>
      </c>
      <c r="AH33" s="5">
        <f>STDEV('[1]1096R8'!$AE112:$AG112)</f>
        <v>2.159844955775696</v>
      </c>
      <c r="AI33" s="5">
        <f>AVERAGE('[1]1096R8'!$AC112:$AD112,'[1]1096R8'!$AH112)</f>
        <v>78.23822755259043</v>
      </c>
      <c r="AJ33" s="5">
        <f>STDEV('[1]1096R8'!$AC112:$AD112,'[1]1096R8'!$AH112)</f>
        <v>0.33687313069179653</v>
      </c>
      <c r="AK33" s="5"/>
      <c r="AL33" s="5">
        <f>AVERAGE('[1]1096R8'!$AI112:$AJ112,'[1]1096R8'!$AM112)</f>
        <v>77.18453732716618</v>
      </c>
      <c r="AM33" s="5">
        <f>STDEV('[1]1096R8'!$AI112:$AJ112,'[1]1096R8'!$AM112)</f>
        <v>1.0795846447225093</v>
      </c>
      <c r="AN33" s="5">
        <f>'[1]1096R8'!$AL112</f>
        <v>72.43939804216954</v>
      </c>
      <c r="AO33" s="5">
        <f>'[1]1096R8'!$AK112</f>
        <v>77.88154501527453</v>
      </c>
      <c r="AP33" s="5">
        <f>'[1]1096R8'!$AN112</f>
        <v>71.56580009371325</v>
      </c>
      <c r="AQ33" s="5"/>
      <c r="AR33" s="5">
        <f>AVERAGE('[1]1096R8'!$AO112:$AQ112,'[1]1096R8'!$AS112:$AU112)</f>
        <v>81.24714551165594</v>
      </c>
      <c r="AS33" s="5">
        <f>STDEV('[1]1096R8'!$AO112:$AQ112,'[1]1096R8'!$AS112:$AU112)</f>
        <v>1.693791688295866</v>
      </c>
      <c r="AT33" s="5">
        <f>AVERAGE('[1]1096R8'!$AR112,'[1]1096R8'!$AV112)</f>
        <v>78.80204299810242</v>
      </c>
      <c r="AU33" s="5">
        <f>STDEV('[1]1096R8'!$AR112,'[1]1096R8'!$AV112)</f>
        <v>0.714343277364829</v>
      </c>
      <c r="AV33" s="5"/>
      <c r="AW33" s="5"/>
      <c r="AX33" s="5">
        <f>AVERAGE(L33,Q33,X33,AC33,AL33,AN33,S33)</f>
        <v>76.7611529907516</v>
      </c>
      <c r="AY33" s="5">
        <f t="shared" si="13"/>
        <v>2.4077743151353515</v>
      </c>
      <c r="AZ33" s="5">
        <f t="shared" si="14"/>
        <v>76.62062015408243</v>
      </c>
      <c r="BA33" s="5">
        <f t="shared" si="15"/>
        <v>2.9708503518218166</v>
      </c>
      <c r="BB33" s="5"/>
      <c r="BC33" s="5">
        <f>AVERAGE(B33,AG33,AR33,G33)</f>
        <v>81.18169921706993</v>
      </c>
      <c r="BD33" s="5">
        <f>STDEV(B33,AG33,AR33,G33)</f>
        <v>0.8746296018892665</v>
      </c>
      <c r="BE33" s="5">
        <f>AVERAGE(D33:E33,AI33,AT33,I33)</f>
        <v>79.19490333316855</v>
      </c>
      <c r="BF33" s="5">
        <f>STDEV(D33:E33,AI33,AT33,I33)</f>
        <v>1.317847448078949</v>
      </c>
    </row>
    <row r="34" spans="1:58" s="10" customFormat="1" ht="12.75">
      <c r="A34" s="5" t="str">
        <f>'[1]1096R8'!A113</f>
        <v>Wo</v>
      </c>
      <c r="B34" s="5">
        <f>AVERAGE('[1]1096R8'!$C113:$D113)</f>
        <v>41.30378029441788</v>
      </c>
      <c r="C34" s="5">
        <f>STDEV('[1]1096R8'!$C113:$D113)</f>
        <v>0.7594412021998124</v>
      </c>
      <c r="D34" s="5">
        <f>('[1]1096R8'!$B113)</f>
        <v>28.94075827889917</v>
      </c>
      <c r="E34" s="5">
        <f>('[1]1096R8'!$E113)</f>
        <v>37.71636560991943</v>
      </c>
      <c r="F34" s="5"/>
      <c r="G34" s="5">
        <f>AVERAGE('[1]1096R8'!$AX113:$AY113)</f>
        <v>42.2110798381157</v>
      </c>
      <c r="H34" s="5">
        <f>STDEV('[1]1096R8'!$AX113:$AY113)</f>
        <v>2.540044881056711</v>
      </c>
      <c r="I34" s="5">
        <f>AVERAGE('[1]1096R8'!$AW113,'[1]1096R8'!$AZ113)</f>
        <v>39.31138401408733</v>
      </c>
      <c r="J34" s="5">
        <f>STDEV('[1]1096R8'!$AW113,'[1]1096R8'!$AZ113)</f>
        <v>3.4824259475448978</v>
      </c>
      <c r="K34" s="5"/>
      <c r="L34" s="5">
        <f>AVERAGE('[1]1096R8'!$G113:$H113)</f>
        <v>35.243428392265976</v>
      </c>
      <c r="M34" s="5">
        <f>STDEV('[1]1096R8'!$G113:$H113)</f>
        <v>3.3092184772765436</v>
      </c>
      <c r="N34" s="5">
        <f>'[1]1096R8'!$F113</f>
        <v>36.84296219413354</v>
      </c>
      <c r="O34" s="5">
        <f>'[1]1096R8'!$I113</f>
        <v>39.750983286430206</v>
      </c>
      <c r="P34" s="5"/>
      <c r="Q34" s="5">
        <f>AVERAGE('[1]1096R8'!$K113:$L113)</f>
        <v>40.433610610060455</v>
      </c>
      <c r="R34" s="5">
        <f>STDEV('[1]1096R8'!$K113:$L113)</f>
        <v>1.8542015972393902</v>
      </c>
      <c r="S34" s="5">
        <f>AVERAGE('[1]1096R8'!$M113:$N113)</f>
        <v>39.48250998180808</v>
      </c>
      <c r="T34" s="5">
        <f>STDEV('[1]1096R8'!$M113:$N113)</f>
        <v>3.020103464158183</v>
      </c>
      <c r="U34" s="5">
        <f>AVERAGE('[1]1096R8'!$J113,'[1]1096R8'!$O113)</f>
        <v>42.02867350239242</v>
      </c>
      <c r="V34" s="5">
        <f>STDEV('[1]1096R8'!$J113,'[1]1096R8'!$O113)</f>
        <v>0.3950659152170211</v>
      </c>
      <c r="W34" s="5"/>
      <c r="X34" s="5">
        <f>AVERAGE('[1]1096R8'!$P113,'[1]1096R8'!$R113:$W113)</f>
        <v>38.91372529321901</v>
      </c>
      <c r="Y34" s="5">
        <f>STDEV('[1]1096R8'!$P113,'[1]1096R8'!$R113:$W113)</f>
        <v>2.641902140671162</v>
      </c>
      <c r="Z34" s="5">
        <f>AVERAGE('[1]1096R8'!$Q113,'[1]1096R8'!$X113)</f>
        <v>35.43809223141388</v>
      </c>
      <c r="AA34" s="5">
        <f>STDEV('[1]1096R8'!$Q113,'[1]1096R8'!$X113)</f>
        <v>3.5052483294193513</v>
      </c>
      <c r="AB34" s="5"/>
      <c r="AC34" s="5">
        <f>AVERAGE('[1]1096R8'!$Z113:$AA113)</f>
        <v>39.97200082592925</v>
      </c>
      <c r="AD34" s="5">
        <f>STDEV('[1]1096R8'!$Y113:$AB113)</f>
        <v>2.51801216722662</v>
      </c>
      <c r="AE34" s="5">
        <f>'[1]1096R8'!$AB113</f>
        <v>35.765189724591735</v>
      </c>
      <c r="AF34" s="5"/>
      <c r="AG34" s="5">
        <f>AVERAGE('[1]1096R8'!$AE113:$AG113)</f>
        <v>42.96420240163104</v>
      </c>
      <c r="AH34" s="5">
        <f>STDEV('[1]1096R8'!$AE113:$AG113)</f>
        <v>0.6362971973318128</v>
      </c>
      <c r="AI34" s="5">
        <f>AVERAGE('[1]1096R8'!$AC113:$AD113,'[1]1096R8'!$AH113)</f>
        <v>40.83559880792791</v>
      </c>
      <c r="AJ34" s="5">
        <f>STDEV('[1]1096R8'!$AC113:$AD113,'[1]1096R8'!$AH113)</f>
        <v>1.30373109296213</v>
      </c>
      <c r="AK34" s="5"/>
      <c r="AL34" s="5">
        <f>AVERAGE('[1]1096R8'!$AI113:$AJ113,'[1]1096R8'!$AM113)</f>
        <v>39.03722482238331</v>
      </c>
      <c r="AM34" s="5">
        <f>STDEV('[1]1096R8'!$AI113:$AJ113,'[1]1096R8'!$AM113)</f>
        <v>0.22060413325337982</v>
      </c>
      <c r="AN34" s="5">
        <f>'[1]1096R8'!$AL113</f>
        <v>38.08439449300046</v>
      </c>
      <c r="AO34" s="5">
        <f>'[1]1096R8'!$AK113</f>
        <v>40.08324300977813</v>
      </c>
      <c r="AP34" s="5">
        <f>'[1]1096R8'!$AN113</f>
        <v>39.192991748020745</v>
      </c>
      <c r="AQ34" s="5"/>
      <c r="AR34" s="5">
        <f>AVERAGE('[1]1096R8'!$AO113:$AQ113,'[1]1096R8'!$AS113:$AU113)</f>
        <v>39.884966835055906</v>
      </c>
      <c r="AS34" s="5">
        <f>STDEV('[1]1096R8'!$AO113:$AQ113,'[1]1096R8'!$AS113:$AU113)</f>
        <v>2.1817712615713982</v>
      </c>
      <c r="AT34" s="5">
        <f>AVERAGE('[1]1096R8'!$AR113,'[1]1096R8'!$AV113)</f>
        <v>41.23090666020743</v>
      </c>
      <c r="AU34" s="5">
        <f>STDEV('[1]1096R8'!$AR113,'[1]1096R8'!$AV113)</f>
        <v>0.396000697630832</v>
      </c>
      <c r="AV34" s="5"/>
      <c r="AW34" s="5"/>
      <c r="AX34" s="5">
        <f t="shared" si="12"/>
        <v>38.73812777409522</v>
      </c>
      <c r="AY34" s="5">
        <f t="shared" si="13"/>
        <v>1.7181285425059107</v>
      </c>
      <c r="AZ34" s="5">
        <f t="shared" si="14"/>
        <v>38.443162242394386</v>
      </c>
      <c r="BA34" s="5">
        <f t="shared" si="15"/>
        <v>2.4691772874549236</v>
      </c>
      <c r="BB34" s="5"/>
      <c r="BC34" s="5">
        <f>AVERAGE(B34,AG34,AR34,G34)</f>
        <v>41.59100734230513</v>
      </c>
      <c r="BD34" s="5">
        <f>STDEV(B34,AG34,AR34,G34)</f>
        <v>1.324541198608046</v>
      </c>
      <c r="BE34" s="5">
        <f>AVERAGE(D34:E34,AI34,AT34,I34)</f>
        <v>37.60700267420826</v>
      </c>
      <c r="BF34" s="5">
        <f>STDEV(D34:E34,AI34,AT34,I34)</f>
        <v>5.039275270737621</v>
      </c>
    </row>
    <row r="35" spans="1:58" s="10" customFormat="1" ht="12.75">
      <c r="A35" s="5" t="str">
        <f>'[1]1096R8'!A114</f>
        <v>En</v>
      </c>
      <c r="B35" s="5">
        <f>AVERAGE('[1]1096R8'!$C114:$D114)</f>
        <v>48.34599297857801</v>
      </c>
      <c r="C35" s="5">
        <f>STDEV('[1]1096R8'!$C114:$D114)</f>
        <v>0.24729449238139076</v>
      </c>
      <c r="D35" s="5">
        <f>('[1]1096R8'!$B114)</f>
        <v>57.19524086833598</v>
      </c>
      <c r="E35" s="5">
        <f>('[1]1096R8'!$E114)</f>
        <v>50.24512027367001</v>
      </c>
      <c r="F35" s="5"/>
      <c r="G35" s="5">
        <f>AVERAGE('[1]1096R8'!$AX114:$AY114)</f>
        <v>46.39853186995448</v>
      </c>
      <c r="H35" s="5">
        <f>STDEV('[1]1096R8'!$AX114:$AY114)</f>
        <v>0.666819044490614</v>
      </c>
      <c r="I35" s="5">
        <f>AVERAGE('[1]1096R8'!$AW114,'[1]1096R8'!$AZ114)</f>
        <v>47.17618395837361</v>
      </c>
      <c r="J35" s="5">
        <f>STDEV('[1]1096R8'!$AW114,'[1]1096R8'!$AZ114)</f>
        <v>1.8951316381532242</v>
      </c>
      <c r="K35" s="5"/>
      <c r="L35" s="5">
        <f>AVERAGE('[1]1096R8'!$G114:$H114)</f>
        <v>51.07476254424346</v>
      </c>
      <c r="M35" s="5">
        <f>STDEV('[1]1096R8'!$G114:$H114)</f>
        <v>1.4821089516955603</v>
      </c>
      <c r="N35" s="5">
        <f>'[1]1096R8'!$F114</f>
        <v>50.20628046242848</v>
      </c>
      <c r="O35" s="5">
        <f>'[1]1096R8'!$I114</f>
        <v>44.48403234500419</v>
      </c>
      <c r="P35" s="5"/>
      <c r="Q35" s="5">
        <f>AVERAGE('[1]1096R8'!$K114:$L114)</f>
        <v>47.027420750309574</v>
      </c>
      <c r="R35" s="5">
        <f>STDEV('[1]1096R8'!$K114:$L114)</f>
        <v>1.683038452501274</v>
      </c>
      <c r="S35" s="5">
        <f>AVERAGE('[1]1096R8'!$M114:$N114)</f>
        <v>45.34432454291525</v>
      </c>
      <c r="T35" s="5">
        <f>STDEV('[1]1096R8'!$M114:$N114)</f>
        <v>3.011233781325754</v>
      </c>
      <c r="U35" s="5">
        <f>AVERAGE('[1]1096R8'!$J114,'[1]1096R8'!$O114)</f>
        <v>45.91750236764893</v>
      </c>
      <c r="V35" s="5">
        <f>STDEV('[1]1096R8'!$J114,'[1]1096R8'!$O114)</f>
        <v>0.5853899819378827</v>
      </c>
      <c r="W35" s="5"/>
      <c r="X35" s="5">
        <f>AVERAGE('[1]1096R8'!$P114,'[1]1096R8'!$R114:$W114)</f>
        <v>47.957860919284265</v>
      </c>
      <c r="Y35" s="5">
        <f>STDEV('[1]1096R8'!$P114,'[1]1096R8'!$R114:$W114)</f>
        <v>2.573395659525036</v>
      </c>
      <c r="Z35" s="5">
        <f>AVERAGE('[1]1096R8'!$Q114,'[1]1096R8'!$X114)</f>
        <v>50.529925270637435</v>
      </c>
      <c r="AA35" s="5">
        <f>STDEV('[1]1096R8'!$Q114,'[1]1096R8'!$X114)</f>
        <v>2.062505124285881</v>
      </c>
      <c r="AB35" s="5"/>
      <c r="AC35" s="5">
        <f>AVERAGE('[1]1096R8'!$Z114:$AA114)</f>
        <v>45.90253870124573</v>
      </c>
      <c r="AD35" s="5">
        <f>STDEV('[1]1096R8'!$Y114:$AB114)</f>
        <v>1.9051469632603992</v>
      </c>
      <c r="AE35" s="5">
        <f>'[1]1096R8'!$AB114</f>
        <v>48.862669254522096</v>
      </c>
      <c r="AF35" s="5"/>
      <c r="AG35" s="5">
        <f>AVERAGE('[1]1096R8'!$AE114:$AG114)</f>
        <v>46.05802328312436</v>
      </c>
      <c r="AH35" s="5">
        <f>STDEV('[1]1096R8'!$AE114:$AG114)</f>
        <v>0.817202912718648</v>
      </c>
      <c r="AI35" s="5">
        <f>AVERAGE('[1]1096R8'!$AC114:$AD114,'[1]1096R8'!$AH114)</f>
        <v>46.286269547418605</v>
      </c>
      <c r="AJ35" s="5">
        <f>STDEV('[1]1096R8'!$AC114:$AD114,'[1]1096R8'!$AH114)</f>
        <v>0.8228424811662592</v>
      </c>
      <c r="AK35" s="5"/>
      <c r="AL35" s="5">
        <f>AVERAGE('[1]1096R8'!$AI114:$AJ114,'[1]1096R8'!$AM114)</f>
        <v>47.05224901880064</v>
      </c>
      <c r="AM35" s="5">
        <f>STDEV('[1]1096R8'!$AI114:$AJ114,'[1]1096R8'!$AM114)</f>
        <v>0.48900883616576324</v>
      </c>
      <c r="AN35" s="5">
        <f>'[1]1096R8'!$AL114</f>
        <v>44.85129192343484</v>
      </c>
      <c r="AO35" s="5">
        <f>'[1]1096R8'!$AK114</f>
        <v>46.66409606703229</v>
      </c>
      <c r="AP35" s="5">
        <f>'[1]1096R8'!$AN114</f>
        <v>43.51702196857919</v>
      </c>
      <c r="AQ35" s="5"/>
      <c r="AR35" s="5">
        <f>AVERAGE('[1]1096R8'!$AO114:$AQ114,'[1]1096R8'!$AS114:$AU114)</f>
        <v>48.84233842735832</v>
      </c>
      <c r="AS35" s="5">
        <f>STDEV('[1]1096R8'!$AO114:$AQ114,'[1]1096R8'!$AS114:$AU114)</f>
        <v>2.0462811831494006</v>
      </c>
      <c r="AT35" s="5">
        <f>AVERAGE('[1]1096R8'!$AR114,'[1]1096R8'!$AV114)</f>
        <v>46.3126606053992</v>
      </c>
      <c r="AU35" s="5">
        <f>STDEV('[1]1096R8'!$AR114,'[1]1096R8'!$AV114)</f>
        <v>0.7318697074608311</v>
      </c>
      <c r="AV35" s="5"/>
      <c r="AW35" s="5"/>
      <c r="AX35" s="5">
        <f t="shared" si="12"/>
        <v>47.030064057176254</v>
      </c>
      <c r="AY35" s="5">
        <f t="shared" si="13"/>
        <v>2.0849049209812427</v>
      </c>
      <c r="AZ35" s="5">
        <f t="shared" si="14"/>
        <v>47.168789676550375</v>
      </c>
      <c r="BA35" s="5">
        <f t="shared" si="15"/>
        <v>2.761538691622885</v>
      </c>
      <c r="BB35" s="5"/>
      <c r="BC35" s="5">
        <f>AVERAGE(B35,AG35,AR35,G35)</f>
        <v>47.41122163975379</v>
      </c>
      <c r="BD35" s="5">
        <f>STDEV(B35,AG35,AR35,G35)</f>
        <v>1.3878735626723342</v>
      </c>
      <c r="BE35" s="5">
        <f>AVERAGE(D35:E35,AI35,AT35,I35)</f>
        <v>49.443095050639485</v>
      </c>
      <c r="BF35" s="5">
        <f>STDEV(D35:E35,AI35,AT35,I35)</f>
        <v>4.627176844771949</v>
      </c>
    </row>
    <row r="36" spans="1:58" s="10" customFormat="1" ht="12.75">
      <c r="A36" s="5" t="str">
        <f>'[1]1096R8'!A115</f>
        <v>Fs</v>
      </c>
      <c r="B36" s="5">
        <f>AVERAGE('[1]1096R8'!$C115:$D115)</f>
        <v>10.350226727004108</v>
      </c>
      <c r="C36" s="5">
        <f>STDEV('[1]1096R8'!$C115:$D115)</f>
        <v>0.5121467098188728</v>
      </c>
      <c r="D36" s="5">
        <f>('[1]1096R8'!$B115)</f>
        <v>13.864000852764853</v>
      </c>
      <c r="E36" s="5">
        <f>('[1]1096R8'!$E115)</f>
        <v>12.038514116410562</v>
      </c>
      <c r="F36" s="5"/>
      <c r="G36" s="5">
        <f>AVERAGE('[1]1096R8'!$AX115:$AY115)</f>
        <v>11.390388291929813</v>
      </c>
      <c r="H36" s="5">
        <f>STDEV('[1]1096R8'!$AX115:$AY115)</f>
        <v>1.873225836566386</v>
      </c>
      <c r="I36" s="5">
        <f>AVERAGE('[1]1096R8'!$AW115,'[1]1096R8'!$AZ115)</f>
        <v>13.512432027539056</v>
      </c>
      <c r="J36" s="5">
        <f>STDEV('[1]1096R8'!$AW115,'[1]1096R8'!$AZ115)</f>
        <v>1.5872943093914844</v>
      </c>
      <c r="K36" s="5"/>
      <c r="L36" s="5">
        <f>AVERAGE('[1]1096R8'!$G115:$H115)</f>
        <v>13.681809063490558</v>
      </c>
      <c r="M36" s="5">
        <f>STDEV('[1]1096R8'!$G115:$H115)</f>
        <v>1.8271095255812104</v>
      </c>
      <c r="N36" s="5">
        <f>'[1]1096R8'!$F115</f>
        <v>12.95075734343798</v>
      </c>
      <c r="O36" s="5">
        <f>'[1]1096R8'!$I115</f>
        <v>15.764984368565608</v>
      </c>
      <c r="P36" s="5"/>
      <c r="Q36" s="5">
        <f>AVERAGE('[1]1096R8'!$K115:$L115)</f>
        <v>12.53896863962997</v>
      </c>
      <c r="R36" s="5">
        <f>STDEV('[1]1096R8'!$K115:$L115)</f>
        <v>0.17116314473809704</v>
      </c>
      <c r="S36" s="5">
        <f>AVERAGE('[1]1096R8'!$M115:$N115)</f>
        <v>15.173165475276669</v>
      </c>
      <c r="T36" s="5">
        <f>STDEV('[1]1096R8'!$M115:$N115)</f>
        <v>0.00886968283238393</v>
      </c>
      <c r="U36" s="5">
        <f>AVERAGE('[1]1096R8'!$J115,'[1]1096R8'!$O115)</f>
        <v>12.053824129958645</v>
      </c>
      <c r="V36" s="5">
        <f>STDEV('[1]1096R8'!$J115,'[1]1096R8'!$O115)</f>
        <v>0.19032406672097887</v>
      </c>
      <c r="W36" s="5"/>
      <c r="X36" s="5">
        <f>AVERAGE('[1]1096R8'!$P115,'[1]1096R8'!$R115:$W115)</f>
        <v>13.128413787496724</v>
      </c>
      <c r="Y36" s="5">
        <f>STDEV('[1]1096R8'!$P115,'[1]1096R8'!$R115:$W115)</f>
        <v>0.3597209281974459</v>
      </c>
      <c r="Z36" s="5">
        <f>AVERAGE('[1]1096R8'!$Q115,'[1]1096R8'!$X115)</f>
        <v>14.03198249794869</v>
      </c>
      <c r="AA36" s="5">
        <f>STDEV('[1]1096R8'!$Q115,'[1]1096R8'!$X115)</f>
        <v>1.442743205133426</v>
      </c>
      <c r="AB36" s="5"/>
      <c r="AC36" s="5">
        <f>AVERAGE('[1]1096R8'!$Z115:$AA115)</f>
        <v>14.125460472825022</v>
      </c>
      <c r="AD36" s="5">
        <f>STDEV('[1]1096R8'!$Y115:$AB115)</f>
        <v>0.648987022347801</v>
      </c>
      <c r="AE36" s="5">
        <f>'[1]1096R8'!$AB115</f>
        <v>15.37214102088617</v>
      </c>
      <c r="AF36" s="5"/>
      <c r="AG36" s="5">
        <f>AVERAGE('[1]1096R8'!$AE115:$AG115)</f>
        <v>10.977774315244597</v>
      </c>
      <c r="AH36" s="5">
        <f>STDEV('[1]1096R8'!$AE115:$AG115)</f>
        <v>1.349752694674041</v>
      </c>
      <c r="AI36" s="5">
        <f>AVERAGE('[1]1096R8'!$AC115:$AD115,'[1]1096R8'!$AH115)</f>
        <v>12.878131644653486</v>
      </c>
      <c r="AJ36" s="5">
        <f>STDEV('[1]1096R8'!$AC115:$AD115,'[1]1096R8'!$AH115)</f>
        <v>0.48191357847066957</v>
      </c>
      <c r="AK36" s="5"/>
      <c r="AL36" s="5">
        <f>AVERAGE('[1]1096R8'!$AI115:$AJ115,'[1]1096R8'!$AM115)</f>
        <v>13.910526158816042</v>
      </c>
      <c r="AM36" s="5">
        <f>STDEV('[1]1096R8'!$AI115:$AJ115,'[1]1096R8'!$AM115)</f>
        <v>0.7094619595440529</v>
      </c>
      <c r="AN36" s="5">
        <f>'[1]1096R8'!$AL115</f>
        <v>17.064313583564697</v>
      </c>
      <c r="AO36" s="5">
        <f>'[1]1096R8'!$AK115</f>
        <v>13.252660923189579</v>
      </c>
      <c r="AP36" s="5">
        <f>'[1]1096R8'!$AN115</f>
        <v>17.289986283400065</v>
      </c>
      <c r="AQ36" s="5"/>
      <c r="AR36" s="5">
        <f>AVERAGE('[1]1096R8'!$AO115:$AQ115,'[1]1096R8'!$AS115:$AU115)</f>
        <v>11.272694737585775</v>
      </c>
      <c r="AS36" s="5">
        <f>STDEV('[1]1096R8'!$AO115:$AQ115,'[1]1096R8'!$AS115:$AU115)</f>
        <v>1.0667450151930118</v>
      </c>
      <c r="AT36" s="5">
        <f>AVERAGE('[1]1096R8'!$AR115,'[1]1096R8'!$AV115)</f>
        <v>12.456432734393363</v>
      </c>
      <c r="AU36" s="5">
        <f>STDEV('[1]1096R8'!$AR115,'[1]1096R8'!$AV115)</f>
        <v>0.33586900982995904</v>
      </c>
      <c r="AV36" s="5"/>
      <c r="AW36" s="5"/>
      <c r="AX36" s="5">
        <f t="shared" si="12"/>
        <v>14.231808168728524</v>
      </c>
      <c r="AY36" s="5">
        <f t="shared" si="13"/>
        <v>1.494961332474324</v>
      </c>
      <c r="AZ36" s="5">
        <f t="shared" si="14"/>
        <v>14.38804808105525</v>
      </c>
      <c r="BA36" s="5">
        <f t="shared" si="15"/>
        <v>1.8355712371697095</v>
      </c>
      <c r="BB36" s="5"/>
      <c r="BC36" s="5">
        <f>AVERAGE(B36,AG36,AR36,G36)</f>
        <v>10.997771017941073</v>
      </c>
      <c r="BD36" s="5">
        <f>STDEV(B36,AG36,AR36,G36)</f>
        <v>0.46527585090334145</v>
      </c>
      <c r="BE36" s="5">
        <f>AVERAGE(D36:E36,AI36,AT36,I36)</f>
        <v>12.949902275152265</v>
      </c>
      <c r="BF36" s="5">
        <f>STDEV(D36:E36,AI36,AT36,I36)</f>
        <v>0.7468780889253609</v>
      </c>
    </row>
    <row r="37" spans="1:58" s="10" customFormat="1" ht="12.75">
      <c r="A37" s="5" t="str">
        <f>'[1]1096R8'!A116</f>
        <v>Sum</v>
      </c>
      <c r="B37" s="5">
        <f>AVERAGE('[1]1096R8'!$C116:$D116)</f>
        <v>100</v>
      </c>
      <c r="C37" s="5">
        <f>STDEV('[1]1096R8'!$C116:$D116)</f>
        <v>1.4210854715202004E-14</v>
      </c>
      <c r="D37" s="5">
        <f>('[1]1096R8'!$B116)</f>
        <v>100</v>
      </c>
      <c r="E37" s="5">
        <f>('[1]1096R8'!$E116)</f>
        <v>100</v>
      </c>
      <c r="F37" s="5"/>
      <c r="G37" s="5">
        <f>AVERAGE('[1]1096R8'!$AX116:$AY116)</f>
        <v>100</v>
      </c>
      <c r="H37" s="5">
        <f>STDEV('[1]1096R8'!$AX116:$AY116)</f>
        <v>1.4210854715202004E-14</v>
      </c>
      <c r="I37" s="5">
        <f>AVERAGE('[1]1096R8'!$AW116,'[1]1096R8'!$AZ116)</f>
        <v>100</v>
      </c>
      <c r="J37" s="5">
        <f>STDEV('[1]1096R8'!$AW116,'[1]1096R8'!$AZ116)</f>
        <v>2.0097183471152322E-14</v>
      </c>
      <c r="K37" s="5"/>
      <c r="L37" s="5">
        <f>AVERAGE('[1]1096R8'!$G116:$H116)</f>
        <v>100</v>
      </c>
      <c r="M37" s="5">
        <f>STDEV('[1]1096R8'!$G116:$H116)</f>
        <v>1.4210854715202004E-14</v>
      </c>
      <c r="N37" s="5">
        <f>'[1]1096R8'!$F116</f>
        <v>100.00000000000001</v>
      </c>
      <c r="O37" s="5">
        <f>'[1]1096R8'!$I116</f>
        <v>100</v>
      </c>
      <c r="P37" s="5"/>
      <c r="Q37" s="5">
        <f>AVERAGE('[1]1096R8'!$K116:$L116)</f>
        <v>100</v>
      </c>
      <c r="R37" s="5">
        <f>STDEV('[1]1096R8'!$K116:$L116)</f>
        <v>0</v>
      </c>
      <c r="S37" s="5">
        <f>AVERAGE('[1]1096R8'!$M116:$N116)</f>
        <v>100</v>
      </c>
      <c r="T37" s="5">
        <f>STDEV('[1]1096R8'!$M116:$N116)</f>
        <v>0</v>
      </c>
      <c r="U37" s="5">
        <f>AVERAGE('[1]1096R8'!$J116,'[1]1096R8'!$O116)</f>
        <v>100</v>
      </c>
      <c r="V37" s="5">
        <f>STDEV('[1]1096R8'!$J116,'[1]1096R8'!$O116)</f>
        <v>0</v>
      </c>
      <c r="W37" s="5"/>
      <c r="X37" s="5">
        <f>AVERAGE('[1]1096R8'!$P116,'[1]1096R8'!$R116:$W116)</f>
        <v>100</v>
      </c>
      <c r="Y37" s="5">
        <f>STDEV('[1]1096R8'!$P116,'[1]1096R8'!$R116:$W116)</f>
        <v>0</v>
      </c>
      <c r="Z37" s="5">
        <f>AVERAGE('[1]1096R8'!$Q116,'[1]1096R8'!$X116)</f>
        <v>100</v>
      </c>
      <c r="AA37" s="5">
        <f>STDEV('[1]1096R8'!$Q116,'[1]1096R8'!$X116)</f>
        <v>0</v>
      </c>
      <c r="AB37" s="5"/>
      <c r="AC37" s="5">
        <f>AVERAGE('[1]1096R8'!$Z116:$AA116)</f>
        <v>100</v>
      </c>
      <c r="AD37" s="5">
        <f>STDEV('[1]1096R8'!$Y116:$AB116)</f>
        <v>8.204640795236539E-15</v>
      </c>
      <c r="AE37" s="5">
        <f>'[1]1096R8'!$AB116</f>
        <v>100</v>
      </c>
      <c r="AF37" s="5"/>
      <c r="AG37" s="5">
        <f>AVERAGE('[1]1096R8'!$AE116:$AG116)</f>
        <v>100</v>
      </c>
      <c r="AH37" s="5">
        <f>STDEV('[1]1096R8'!$AE116:$AG116)</f>
        <v>1.0048591735576161E-14</v>
      </c>
      <c r="AI37" s="5">
        <f>AVERAGE('[1]1096R8'!$AC116:$AD116,'[1]1096R8'!$AH116)</f>
        <v>100</v>
      </c>
      <c r="AJ37" s="5">
        <f>STDEV('[1]1096R8'!$AC116:$AD116,'[1]1096R8'!$AH116)</f>
        <v>1.7404671430534633E-14</v>
      </c>
      <c r="AK37" s="5"/>
      <c r="AL37" s="5">
        <f>AVERAGE('[1]1096R8'!$AI116:$AJ116,'[1]1096R8'!$AM116)</f>
        <v>100</v>
      </c>
      <c r="AM37" s="5">
        <f>STDEV('[1]1096R8'!$AI116:$AJ116,'[1]1096R8'!$AM116)</f>
        <v>0</v>
      </c>
      <c r="AN37" s="5">
        <f>'[1]1096R8'!$AL116</f>
        <v>100</v>
      </c>
      <c r="AO37" s="5">
        <f>'[1]1096R8'!$AK116</f>
        <v>100</v>
      </c>
      <c r="AP37" s="5">
        <f>'[1]1096R8'!$AN116</f>
        <v>100.00000000000001</v>
      </c>
      <c r="AQ37" s="5"/>
      <c r="AR37" s="5">
        <f>AVERAGE('[1]1096R8'!$AO116:$AQ116,'[1]1096R8'!$AS116:$AU116)</f>
        <v>100</v>
      </c>
      <c r="AS37" s="5">
        <f>STDEV('[1]1096R8'!$AO116:$AQ116,'[1]1096R8'!$AS116:$AU116)</f>
        <v>6.355287432313019E-15</v>
      </c>
      <c r="AT37" s="5">
        <f>AVERAGE('[1]1096R8'!$AR116,'[1]1096R8'!$AV116)</f>
        <v>100</v>
      </c>
      <c r="AU37" s="5">
        <f>STDEV('[1]1096R8'!$AR116,'[1]1096R8'!$AV116)</f>
        <v>1.4210854715202004E-14</v>
      </c>
      <c r="AV37" s="5"/>
      <c r="AW37" s="5"/>
      <c r="AX37" s="5">
        <f t="shared" si="12"/>
        <v>100</v>
      </c>
      <c r="AY37" s="5">
        <f t="shared" si="13"/>
        <v>0</v>
      </c>
      <c r="AZ37" s="5">
        <f t="shared" si="14"/>
        <v>100</v>
      </c>
      <c r="BA37" s="5">
        <f t="shared" si="15"/>
        <v>8.204640795236539E-15</v>
      </c>
      <c r="BB37" s="5"/>
      <c r="BC37" s="5">
        <f>AVERAGE(B37,AG37,AR37,G37)</f>
        <v>100</v>
      </c>
      <c r="BD37" s="5">
        <f>STDEV(B37,AG37,AR37,G37)</f>
        <v>0</v>
      </c>
      <c r="BE37" s="5">
        <f>AVERAGE(D37:E37,AI37,AT37,I37)</f>
        <v>100</v>
      </c>
      <c r="BF37" s="5">
        <f>STDEV(D37:E37,AI37,AT37,I37)</f>
        <v>0</v>
      </c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44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2.421875" style="8" customWidth="1"/>
    <col min="2" max="18" width="6.140625" style="8" customWidth="1"/>
    <col min="19" max="19" width="3.140625" style="8" customWidth="1"/>
    <col min="20" max="23" width="7.28125" style="8" customWidth="1"/>
    <col min="24" max="24" width="3.140625" style="8" customWidth="1"/>
    <col min="25" max="27" width="7.28125" style="8" customWidth="1"/>
    <col min="28" max="28" width="3.140625" style="8" customWidth="1"/>
    <col min="29" max="32" width="7.28125" style="8" customWidth="1"/>
    <col min="33" max="33" width="3.140625" style="8" customWidth="1"/>
    <col min="34" max="37" width="7.28125" style="8" customWidth="1"/>
    <col min="38" max="38" width="2.140625" style="8" customWidth="1"/>
    <col min="39" max="42" width="7.28125" style="5" customWidth="1"/>
    <col min="43" max="43" width="7.140625" style="5" customWidth="1"/>
    <col min="44" max="16384" width="7.28125" style="8" customWidth="1"/>
  </cols>
  <sheetData>
    <row r="1" ht="15">
      <c r="A1" s="18" t="s">
        <v>83</v>
      </c>
    </row>
    <row r="2" ht="14.25" customHeight="1"/>
    <row r="3" ht="12.75">
      <c r="AM3" s="5" t="s">
        <v>34</v>
      </c>
    </row>
    <row r="4" spans="2:47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S4" s="5"/>
      <c r="AT4" s="5"/>
      <c r="AU4" s="5"/>
    </row>
    <row r="5" spans="1:47" s="20" customFormat="1" ht="11.25">
      <c r="A5" s="19" t="s">
        <v>80</v>
      </c>
      <c r="B5" s="19" t="s">
        <v>37</v>
      </c>
      <c r="C5" s="19"/>
      <c r="D5" s="19"/>
      <c r="E5" s="19"/>
      <c r="F5" s="19"/>
      <c r="G5" s="19" t="s">
        <v>37</v>
      </c>
      <c r="H5" s="19"/>
      <c r="I5" s="19"/>
      <c r="J5" s="19"/>
      <c r="K5" s="19" t="s">
        <v>37</v>
      </c>
      <c r="L5" s="19"/>
      <c r="M5" s="19"/>
      <c r="N5" s="19"/>
      <c r="O5" s="19" t="s">
        <v>37</v>
      </c>
      <c r="P5" s="19"/>
      <c r="Q5" s="19"/>
      <c r="R5" s="19"/>
      <c r="S5" s="19"/>
      <c r="T5" s="19" t="s">
        <v>37</v>
      </c>
      <c r="U5" s="19"/>
      <c r="V5" s="19"/>
      <c r="W5" s="19"/>
      <c r="X5" s="19"/>
      <c r="Y5" s="19" t="s">
        <v>37</v>
      </c>
      <c r="Z5" s="19"/>
      <c r="AA5" s="19"/>
      <c r="AB5" s="19"/>
      <c r="AC5" s="19" t="s">
        <v>37</v>
      </c>
      <c r="AD5" s="19"/>
      <c r="AE5" s="19"/>
      <c r="AF5" s="19"/>
      <c r="AG5" s="19"/>
      <c r="AH5" s="19" t="s">
        <v>37</v>
      </c>
      <c r="AI5" s="19"/>
      <c r="AJ5" s="19"/>
      <c r="AK5" s="19"/>
      <c r="AL5" s="19"/>
      <c r="AM5" s="19" t="s">
        <v>37</v>
      </c>
      <c r="AN5" s="19"/>
      <c r="AO5" s="19"/>
      <c r="AP5" s="19"/>
      <c r="AQ5" s="19"/>
      <c r="AR5" s="19" t="s">
        <v>37</v>
      </c>
      <c r="AS5" s="19"/>
      <c r="AT5" s="19"/>
      <c r="AU5" s="19"/>
    </row>
    <row r="6" spans="1:47" s="21" customFormat="1" ht="11.25">
      <c r="A6" s="21" t="s">
        <v>33</v>
      </c>
      <c r="B6" s="22" t="s">
        <v>58</v>
      </c>
      <c r="C6" s="22"/>
      <c r="D6" s="22"/>
      <c r="E6" s="22"/>
      <c r="F6" s="22"/>
      <c r="G6" s="22" t="s">
        <v>58</v>
      </c>
      <c r="H6" s="22"/>
      <c r="I6" s="22"/>
      <c r="J6" s="22"/>
      <c r="K6" s="22" t="s">
        <v>58</v>
      </c>
      <c r="L6" s="22"/>
      <c r="M6" s="22"/>
      <c r="N6" s="22"/>
      <c r="O6" s="22" t="s">
        <v>58</v>
      </c>
      <c r="P6" s="22"/>
      <c r="Q6" s="22"/>
      <c r="R6" s="22"/>
      <c r="S6" s="22"/>
      <c r="T6" s="22" t="s">
        <v>58</v>
      </c>
      <c r="U6" s="22"/>
      <c r="V6" s="22"/>
      <c r="W6" s="22"/>
      <c r="X6" s="22"/>
      <c r="Y6" s="22" t="s">
        <v>58</v>
      </c>
      <c r="Z6" s="22"/>
      <c r="AA6" s="22"/>
      <c r="AB6" s="22"/>
      <c r="AC6" s="22" t="s">
        <v>58</v>
      </c>
      <c r="AD6" s="22"/>
      <c r="AE6" s="22"/>
      <c r="AF6" s="22"/>
      <c r="AG6" s="22"/>
      <c r="AH6" s="22" t="s">
        <v>58</v>
      </c>
      <c r="AI6" s="22"/>
      <c r="AJ6" s="22"/>
      <c r="AK6" s="22"/>
      <c r="AL6" s="22"/>
      <c r="AM6" s="22" t="s">
        <v>58</v>
      </c>
      <c r="AN6" s="22"/>
      <c r="AO6" s="22"/>
      <c r="AP6" s="22"/>
      <c r="AQ6" s="22"/>
      <c r="AR6" s="22" t="s">
        <v>59</v>
      </c>
      <c r="AS6" s="22"/>
      <c r="AT6" s="22"/>
      <c r="AU6" s="22"/>
    </row>
    <row r="7" spans="1:47" s="21" customFormat="1" ht="11.25">
      <c r="A7" s="22" t="s">
        <v>55</v>
      </c>
      <c r="B7" s="22" t="s">
        <v>4</v>
      </c>
      <c r="C7" s="22" t="s">
        <v>54</v>
      </c>
      <c r="D7" s="22" t="s">
        <v>32</v>
      </c>
      <c r="E7" s="22" t="s">
        <v>4</v>
      </c>
      <c r="F7" s="22" t="s">
        <v>54</v>
      </c>
      <c r="G7" s="22" t="s">
        <v>4</v>
      </c>
      <c r="H7" s="22" t="s">
        <v>54</v>
      </c>
      <c r="I7" s="22" t="s">
        <v>4</v>
      </c>
      <c r="J7" s="22" t="s">
        <v>54</v>
      </c>
      <c r="K7" s="22" t="s">
        <v>5</v>
      </c>
      <c r="L7" s="22" t="s">
        <v>54</v>
      </c>
      <c r="M7" s="22" t="s">
        <v>4</v>
      </c>
      <c r="N7" s="22" t="s">
        <v>54</v>
      </c>
      <c r="O7" s="22" t="s">
        <v>4</v>
      </c>
      <c r="P7" s="22" t="s">
        <v>54</v>
      </c>
      <c r="Q7" s="22" t="s">
        <v>4</v>
      </c>
      <c r="R7" s="22" t="s">
        <v>54</v>
      </c>
      <c r="S7" s="22"/>
      <c r="T7" s="22" t="s">
        <v>2</v>
      </c>
      <c r="U7" s="22" t="s">
        <v>54</v>
      </c>
      <c r="V7" s="22" t="s">
        <v>4</v>
      </c>
      <c r="W7" s="22" t="s">
        <v>54</v>
      </c>
      <c r="X7" s="22"/>
      <c r="Y7" s="22" t="s">
        <v>2</v>
      </c>
      <c r="Z7" s="22" t="s">
        <v>54</v>
      </c>
      <c r="AA7" s="22" t="s">
        <v>32</v>
      </c>
      <c r="AB7" s="22"/>
      <c r="AC7" s="22" t="s">
        <v>2</v>
      </c>
      <c r="AD7" s="22" t="s">
        <v>54</v>
      </c>
      <c r="AE7" s="22" t="s">
        <v>4</v>
      </c>
      <c r="AF7" s="22" t="s">
        <v>54</v>
      </c>
      <c r="AG7" s="22"/>
      <c r="AH7" s="22" t="s">
        <v>2</v>
      </c>
      <c r="AI7" s="22" t="s">
        <v>54</v>
      </c>
      <c r="AJ7" s="22" t="s">
        <v>4</v>
      </c>
      <c r="AK7" s="22" t="s">
        <v>54</v>
      </c>
      <c r="AL7" s="22"/>
      <c r="AM7" s="22" t="s">
        <v>61</v>
      </c>
      <c r="AN7" s="22" t="s">
        <v>54</v>
      </c>
      <c r="AO7" s="22" t="s">
        <v>53</v>
      </c>
      <c r="AP7" s="22" t="s">
        <v>54</v>
      </c>
      <c r="AQ7" s="22"/>
      <c r="AR7" s="22" t="s">
        <v>2</v>
      </c>
      <c r="AS7" s="22" t="s">
        <v>54</v>
      </c>
      <c r="AT7" s="22" t="s">
        <v>4</v>
      </c>
      <c r="AU7" s="22" t="s">
        <v>54</v>
      </c>
    </row>
    <row r="8" spans="1:47" s="24" customFormat="1" ht="11.25">
      <c r="A8" s="23"/>
      <c r="B8" s="23" t="s">
        <v>43</v>
      </c>
      <c r="C8" s="23"/>
      <c r="D8" s="23" t="s">
        <v>35</v>
      </c>
      <c r="E8" s="23" t="s">
        <v>36</v>
      </c>
      <c r="F8" s="23"/>
      <c r="G8" s="23" t="s">
        <v>35</v>
      </c>
      <c r="H8" s="23"/>
      <c r="I8" s="23" t="s">
        <v>36</v>
      </c>
      <c r="J8" s="23"/>
      <c r="K8" s="23" t="s">
        <v>35</v>
      </c>
      <c r="L8" s="23"/>
      <c r="M8" s="23" t="s">
        <v>36</v>
      </c>
      <c r="N8" s="23"/>
      <c r="O8" s="23" t="s">
        <v>35</v>
      </c>
      <c r="P8" s="23"/>
      <c r="Q8" s="23" t="s">
        <v>36</v>
      </c>
      <c r="R8" s="23"/>
      <c r="S8" s="23"/>
      <c r="T8" s="23" t="s">
        <v>35</v>
      </c>
      <c r="U8" s="23"/>
      <c r="V8" s="23" t="s">
        <v>36</v>
      </c>
      <c r="W8" s="23"/>
      <c r="X8" s="23"/>
      <c r="Y8" s="23" t="s">
        <v>35</v>
      </c>
      <c r="Z8" s="23"/>
      <c r="AA8" s="23" t="s">
        <v>36</v>
      </c>
      <c r="AB8" s="23"/>
      <c r="AC8" s="23" t="s">
        <v>35</v>
      </c>
      <c r="AD8" s="23"/>
      <c r="AE8" s="23" t="s">
        <v>36</v>
      </c>
      <c r="AF8" s="23"/>
      <c r="AG8" s="23"/>
      <c r="AH8" s="23" t="s">
        <v>35</v>
      </c>
      <c r="AI8" s="23"/>
      <c r="AJ8" s="23" t="s">
        <v>36</v>
      </c>
      <c r="AK8" s="23"/>
      <c r="AL8" s="23"/>
      <c r="AM8" s="23" t="s">
        <v>60</v>
      </c>
      <c r="AN8" s="23"/>
      <c r="AO8" s="23" t="s">
        <v>36</v>
      </c>
      <c r="AP8" s="23"/>
      <c r="AQ8" s="23"/>
      <c r="AR8" s="23" t="s">
        <v>35</v>
      </c>
      <c r="AS8" s="23"/>
      <c r="AT8" s="23" t="s">
        <v>36</v>
      </c>
      <c r="AU8" s="23"/>
    </row>
    <row r="9" spans="1:47" s="21" customFormat="1" ht="11.25">
      <c r="A9" s="22" t="str">
        <f>'[1]1096R4'!A16</f>
        <v>SiO2</v>
      </c>
      <c r="B9" s="22">
        <f>AVERAGE('[1]1096R4'!$C16,'[1]1096R4'!$E16)</f>
        <v>50.4615</v>
      </c>
      <c r="C9" s="22">
        <f>STDEV('[1]1096R4'!$C16,'[1]1096R4'!$E16)</f>
        <v>0.2722361107559041</v>
      </c>
      <c r="D9" s="25">
        <f>'[1]1096R4'!$D16</f>
        <v>48.921</v>
      </c>
      <c r="E9" s="22">
        <f>AVERAGE('[1]1096R4'!$B16,'[1]1096R4'!$F16)</f>
        <v>50.933</v>
      </c>
      <c r="F9" s="22">
        <f>STDEV('[1]1096R4'!$B16,'[1]1096R4'!$F16)</f>
        <v>0.016970562748477785</v>
      </c>
      <c r="G9" s="22">
        <f>AVERAGE('[1]1096R4'!$H16:$I16)</f>
        <v>49.399</v>
      </c>
      <c r="H9" s="22">
        <f>STDEV('[1]1096R4'!$H16:$I16)</f>
        <v>0.25880108191395845</v>
      </c>
      <c r="I9" s="22">
        <f>AVERAGE('[1]1096R4'!$G16,'[1]1096R4'!$J16)</f>
        <v>50.760999999999996</v>
      </c>
      <c r="J9" s="22">
        <f>STDEV('[1]1096R4'!$H16:$I16)</f>
        <v>0.25880108191395845</v>
      </c>
      <c r="K9" s="22">
        <f>AVERAGE('[1]1096R4'!$L16:$R16)</f>
        <v>49.44299999999999</v>
      </c>
      <c r="L9" s="22">
        <f>STDEV('[1]1096R4'!$L16:$R16)</f>
        <v>1.5749879364621264</v>
      </c>
      <c r="M9" s="22">
        <f>AVERAGE('[1]1096R4'!$K16,'[1]1096R4'!$S16)</f>
        <v>51.759</v>
      </c>
      <c r="N9" s="22">
        <f>STDEV('[1]1096R4'!$K16,'[1]1096R4'!$S16)</f>
        <v>0.7368052659968205</v>
      </c>
      <c r="O9" s="22">
        <f>AVERAGE('[1]1096R4'!$U16:$V16)</f>
        <v>51.51</v>
      </c>
      <c r="P9" s="22">
        <f>STDEV('[1]1096R4'!$U16:$V16)</f>
        <v>1.7154410511584872</v>
      </c>
      <c r="Q9" s="22">
        <f>AVERAGE('[1]1096R4'!$T16,'[1]1096R4'!$W16)</f>
        <v>51.531</v>
      </c>
      <c r="R9" s="22">
        <f>STDEV('[1]1096R4'!$T16,'[1]1096R4'!$W16)</f>
        <v>1.5188653659886746</v>
      </c>
      <c r="S9" s="22"/>
      <c r="T9" s="22">
        <f>AVERAGE('[1]1096R4'!$Y16:$AA16)</f>
        <v>50.660666666666664</v>
      </c>
      <c r="U9" s="22">
        <f>STDEV('[1]1096R4'!$Y16:$AA16)</f>
        <v>1.2644067119931757</v>
      </c>
      <c r="V9" s="22">
        <f>AVERAGE('[1]1096R4'!$X16,'[1]1096R4'!$AB16)</f>
        <v>51.6755</v>
      </c>
      <c r="W9" s="22">
        <f>STDEV('[1]1096R4'!$X16,'[1]1096R4'!$AB16)</f>
        <v>1.7684740597477473</v>
      </c>
      <c r="X9" s="22"/>
      <c r="Y9" s="22">
        <f>AVERAGE('[1]1096R4'!$AI16:$AK16)</f>
        <v>50.15266666666667</v>
      </c>
      <c r="Z9" s="22">
        <f>STDEV('[1]1096R4'!$AI16:$AK16)</f>
        <v>0.13496789741762028</v>
      </c>
      <c r="AA9" s="22">
        <f>'[1]1096R4'!$AH16</f>
        <v>49.679</v>
      </c>
      <c r="AB9" s="22"/>
      <c r="AC9" s="22">
        <f>AVERAGE('[1]1096R4'!$AM16:$AO16)</f>
        <v>50.678333333333335</v>
      </c>
      <c r="AD9" s="22">
        <f>STDEV(('[1]1096R4'!$AM16:$AO16))</f>
        <v>0.2805304499210585</v>
      </c>
      <c r="AE9" s="22">
        <f>AVERAGE('[1]1096R4'!$AL16,'[1]1096R4'!$AP16)</f>
        <v>50.701</v>
      </c>
      <c r="AF9" s="22">
        <f>STDEV('[1]1096R4'!$AL16,'[1]1096R4'!$AP16)</f>
        <v>0.4539625535214293</v>
      </c>
      <c r="AG9" s="22"/>
      <c r="AH9" s="22">
        <f>AVERAGE('[1]1096R4'!$AR16:$AT16)</f>
        <v>51.12366666666667</v>
      </c>
      <c r="AI9" s="22">
        <f>STDEV('[1]1096R4'!$AR16:$AT16)</f>
        <v>1.5522777887132027</v>
      </c>
      <c r="AJ9" s="22">
        <f>AVERAGE('[1]1096R4'!$AQ16,'[1]1096R4'!$AU16)</f>
        <v>50.4945</v>
      </c>
      <c r="AK9" s="22">
        <f>STDEV('[1]1096R4'!$AQ16,'[1]1096R4'!$AU16)</f>
        <v>0.24678026663341907</v>
      </c>
      <c r="AL9" s="22"/>
      <c r="AM9" s="22">
        <f aca="true" t="shared" si="0" ref="AM9:AM33">AVERAGE(B9,D9,G9,K9,O9,T9,Y9,AC9,AH9)</f>
        <v>50.26109259259259</v>
      </c>
      <c r="AN9" s="22">
        <f aca="true" t="shared" si="1" ref="AN9:AN33">STDEV(B9,D9,G9,K9,O9,T9,Y9,AC9,AH9)</f>
        <v>0.8586180478890987</v>
      </c>
      <c r="AO9" s="22">
        <f aca="true" t="shared" si="2" ref="AO9:AO33">AVERAGE(E9,I9,M9,Q9,V9,AA9,AE9,AJ9)</f>
        <v>50.94175</v>
      </c>
      <c r="AP9" s="22">
        <f aca="true" t="shared" si="3" ref="AP9:AP33">STDEV(E9,I9,M9,Q9,V9,AA9,AE9,AJ9)</f>
        <v>0.7008953457641334</v>
      </c>
      <c r="AQ9" s="22"/>
      <c r="AR9" s="22">
        <f>AVERAGE('[1]1096R4'!$AD16:$AF16)</f>
        <v>51.53266666666667</v>
      </c>
      <c r="AS9" s="22">
        <f>STDEV('[1]1096R4'!$AD16:$AF16)</f>
        <v>0.2831542571336851</v>
      </c>
      <c r="AT9" s="22">
        <f>AVERAGE('[1]1096R4'!$AC16,'[1]1096R4'!$AG16)</f>
        <v>51.888000000000005</v>
      </c>
      <c r="AU9" s="22">
        <f>STDEV('[1]1096R4'!$AC16,'[1]1096R4'!$AG16)</f>
        <v>0.04525483399593908</v>
      </c>
    </row>
    <row r="10" spans="1:47" s="21" customFormat="1" ht="11.25">
      <c r="A10" s="22" t="str">
        <f>'[1]1096R4'!A21</f>
        <v>TiO2</v>
      </c>
      <c r="B10" s="22">
        <f>AVERAGE('[1]1096R4'!$C21,'[1]1096R4'!$E21)</f>
        <v>0.6405000000000001</v>
      </c>
      <c r="C10" s="22">
        <f>STDEV('[1]1096R4'!$C21,'[1]1096R4'!$E21)</f>
        <v>0.04737615433949733</v>
      </c>
      <c r="D10" s="25">
        <f>'[1]1096R4'!$D21</f>
        <v>1.024</v>
      </c>
      <c r="E10" s="22">
        <f>AVERAGE('[1]1096R4'!$B21,'[1]1096R4'!$F21)</f>
        <v>0.638</v>
      </c>
      <c r="F10" s="22">
        <f>STDEV('[1]1096R4'!$B21,'[1]1096R4'!$F21)</f>
        <v>0.04666904755831228</v>
      </c>
      <c r="G10" s="22">
        <f>AVERAGE('[1]1096R4'!$H21:$I21)</f>
        <v>0.8915</v>
      </c>
      <c r="H10" s="22">
        <f>STDEV('[1]1096R4'!$H21:$I21)</f>
        <v>0.028991378028648474</v>
      </c>
      <c r="I10" s="22">
        <f>AVERAGE('[1]1096R4'!$G21,'[1]1096R4'!$J21)</f>
        <v>0.6539999999999999</v>
      </c>
      <c r="J10" s="22">
        <f>STDEV('[1]1096R4'!$H21:$I21)</f>
        <v>0.028991378028648474</v>
      </c>
      <c r="K10" s="22">
        <f>AVERAGE('[1]1096R4'!$L21:$R21)</f>
        <v>0.9320000000000002</v>
      </c>
      <c r="L10" s="22">
        <f>STDEV('[1]1096R4'!$L21:$R21)</f>
        <v>0.35223098481914744</v>
      </c>
      <c r="M10" s="22">
        <f>AVERAGE('[1]1096R4'!$K21,'[1]1096R4'!$S21)</f>
        <v>0.5015000000000001</v>
      </c>
      <c r="N10" s="22">
        <f>STDEV('[1]1096R4'!$K21,'[1]1096R4'!$S21)</f>
        <v>0.20859650045003142</v>
      </c>
      <c r="O10" s="22">
        <f>AVERAGE('[1]1096R4'!$U21:$V21)</f>
        <v>0.5355</v>
      </c>
      <c r="P10" s="22">
        <f>STDEV('[1]1096R4'!$U21:$V21)</f>
        <v>0.27082189719444755</v>
      </c>
      <c r="Q10" s="22">
        <f>AVERAGE('[1]1096R4'!$T21,'[1]1096R4'!$W21)</f>
        <v>0.5579999999999999</v>
      </c>
      <c r="R10" s="22">
        <f>STDEV('[1]1096R4'!$T21,'[1]1096R4'!$W21)</f>
        <v>0.20930360723121824</v>
      </c>
      <c r="S10" s="22"/>
      <c r="T10" s="22">
        <f>AVERAGE('[1]1096R4'!$Y21:$AA21)</f>
        <v>0.7546666666666666</v>
      </c>
      <c r="U10" s="22">
        <f>STDEV('[1]1096R4'!$Y21:$AA21)</f>
        <v>0.30072634293213085</v>
      </c>
      <c r="V10" s="22">
        <f>AVERAGE('[1]1096R4'!$X21,'[1]1096R4'!$AB21)</f>
        <v>0.5435</v>
      </c>
      <c r="W10" s="22">
        <f>STDEV('[1]1096R4'!$X21,'[1]1096R4'!$AB21)</f>
        <v>0.30193459556665597</v>
      </c>
      <c r="X10" s="22"/>
      <c r="Y10" s="22">
        <f>AVERAGE('[1]1096R4'!$AI21:$AK21)</f>
        <v>0.7440000000000001</v>
      </c>
      <c r="Z10" s="22">
        <f>STDEV('[1]1096R4'!$AI21:$AK21)</f>
        <v>0.036592348927062174</v>
      </c>
      <c r="AA10" s="22">
        <f>'[1]1096R4'!$AH21</f>
        <v>0.689</v>
      </c>
      <c r="AB10" s="22"/>
      <c r="AC10" s="22">
        <f>AVERAGE('[1]1096R4'!$AM21:$AO21)</f>
        <v>0.6343333333333333</v>
      </c>
      <c r="AD10" s="22">
        <f>STDEV(('[1]1096R4'!$AM21:$AO21))</f>
        <v>0.02400694344004114</v>
      </c>
      <c r="AE10" s="22">
        <f>AVERAGE('[1]1096R4'!$AL21,'[1]1096R4'!$AP21)</f>
        <v>0.5780000000000001</v>
      </c>
      <c r="AF10" s="22">
        <f>STDEV('[1]1096R4'!$AL21,'[1]1096R4'!$AP21)</f>
        <v>0.08626702730475785</v>
      </c>
      <c r="AG10" s="22"/>
      <c r="AH10" s="22">
        <f>AVERAGE('[1]1096R4'!$AR21:$AT21)</f>
        <v>0.5883333333333334</v>
      </c>
      <c r="AI10" s="22">
        <f>STDEV('[1]1096R4'!$AR21:$AT21)</f>
        <v>0.24088448130449014</v>
      </c>
      <c r="AJ10" s="22">
        <f>AVERAGE('[1]1096R4'!$AQ21,'[1]1096R4'!$AU21)</f>
        <v>0.6715</v>
      </c>
      <c r="AK10" s="22">
        <f>STDEV('[1]1096R4'!$AQ21,'[1]1096R4'!$AU21)</f>
        <v>0.00777817459305203</v>
      </c>
      <c r="AL10" s="22"/>
      <c r="AM10" s="22">
        <f t="shared" si="0"/>
        <v>0.749425925925926</v>
      </c>
      <c r="AN10" s="22">
        <f t="shared" si="1"/>
        <v>0.1680001676402744</v>
      </c>
      <c r="AO10" s="22">
        <f t="shared" si="2"/>
        <v>0.6041875</v>
      </c>
      <c r="AP10" s="22">
        <f t="shared" si="3"/>
        <v>0.06802884760998751</v>
      </c>
      <c r="AQ10" s="22"/>
      <c r="AR10" s="22">
        <f>AVERAGE('[1]1096R4'!$AD21:$AF21)</f>
        <v>0.474</v>
      </c>
      <c r="AS10" s="22">
        <f>STDEV('[1]1096R4'!$AD21:$AF21)</f>
        <v>0.02351595203261024</v>
      </c>
      <c r="AT10" s="22">
        <f>AVERAGE('[1]1096R4'!$AC21,'[1]1096R4'!$AG21)</f>
        <v>0.4655</v>
      </c>
      <c r="AU10" s="22">
        <f>STDEV('[1]1096R4'!$AC21,'[1]1096R4'!$AG21)</f>
        <v>0.01202081528017128</v>
      </c>
    </row>
    <row r="11" spans="1:47" s="21" customFormat="1" ht="13.5" customHeight="1">
      <c r="A11" s="22" t="str">
        <f>'[1]1096R4'!A15</f>
        <v>Al2O3</v>
      </c>
      <c r="B11" s="22">
        <f>AVERAGE('[1]1096R4'!$C15,'[1]1096R4'!$E15)</f>
        <v>3.6295</v>
      </c>
      <c r="C11" s="22">
        <f>STDEV('[1]1096R4'!$C15,'[1]1096R4'!$E15)</f>
        <v>0.48153971798803785</v>
      </c>
      <c r="D11" s="25">
        <f>'[1]1096R4'!$D15</f>
        <v>5.122</v>
      </c>
      <c r="E11" s="22">
        <f>AVERAGE('[1]1096R4'!$B15,'[1]1096R4'!$F15)</f>
        <v>3.2880000000000003</v>
      </c>
      <c r="F11" s="22">
        <f>STDEV('[1]1096R4'!$B15,'[1]1096R4'!$F15)</f>
        <v>0.33941125496953983</v>
      </c>
      <c r="G11" s="22">
        <f>AVERAGE('[1]1096R4'!$H15:$I15)</f>
        <v>3.985</v>
      </c>
      <c r="H11" s="22">
        <f>STDEV('[1]1096R4'!$H15:$I15)</f>
        <v>0.053740115370177345</v>
      </c>
      <c r="I11" s="22">
        <f>AVERAGE('[1]1096R4'!$G15,'[1]1096R4'!$J15)</f>
        <v>3.5789999999999997</v>
      </c>
      <c r="J11" s="22">
        <f>STDEV('[1]1096R4'!$H15:$I15)</f>
        <v>0.053740115370177345</v>
      </c>
      <c r="K11" s="22">
        <f>AVERAGE('[1]1096R4'!$L15:$R15)</f>
        <v>4.9788571428571435</v>
      </c>
      <c r="L11" s="22">
        <f>STDEV('[1]1096R4'!$L15:$R15)</f>
        <v>1.6235285059166062</v>
      </c>
      <c r="M11" s="22">
        <f>AVERAGE('[1]1096R4'!$K15,'[1]1096R4'!$S15)</f>
        <v>2.3795</v>
      </c>
      <c r="N11" s="22">
        <f>STDEV('[1]1096R4'!$K15,'[1]1096R4'!$S15)</f>
        <v>1.0062129496284562</v>
      </c>
      <c r="O11" s="22">
        <f>AVERAGE('[1]1096R4'!$U15:$V15)</f>
        <v>2.5205</v>
      </c>
      <c r="P11" s="22">
        <f>STDEV('[1]1096R4'!$U15:$V15)</f>
        <v>1.4007785335305496</v>
      </c>
      <c r="Q11" s="22">
        <f>AVERAGE('[1]1096R4'!$T15,'[1]1096R4'!$W15)</f>
        <v>3.18</v>
      </c>
      <c r="R11" s="22">
        <f>STDEV('[1]1096R4'!$T15,'[1]1096R4'!$W15)</f>
        <v>1.055003317530329</v>
      </c>
      <c r="S11" s="22"/>
      <c r="T11" s="22">
        <f>AVERAGE('[1]1096R4'!$Y15:$AA15)</f>
        <v>3.6780000000000004</v>
      </c>
      <c r="U11" s="22">
        <f>STDEV('[1]1096R4'!$Y15:$AA15)</f>
        <v>1.2945130358555674</v>
      </c>
      <c r="V11" s="22">
        <f>AVERAGE('[1]1096R4'!$X15,'[1]1096R4'!$AB15)</f>
        <v>2.6095</v>
      </c>
      <c r="W11" s="22">
        <f>STDEV('[1]1096R4'!$X15,'[1]1096R4'!$AB15)</f>
        <v>1.7203907986268705</v>
      </c>
      <c r="X11" s="22"/>
      <c r="Y11" s="22">
        <f>AVERAGE('[1]1096R4'!$AI15:$AK15)</f>
        <v>3.998333333333333</v>
      </c>
      <c r="Z11" s="22">
        <f>STDEV('[1]1096R4'!$AI15:$AK15)</f>
        <v>0.2975875221398489</v>
      </c>
      <c r="AA11" s="22">
        <f>'[1]1096R4'!$AH15</f>
        <v>4.155</v>
      </c>
      <c r="AB11" s="22"/>
      <c r="AC11" s="22">
        <f>AVERAGE('[1]1096R4'!$AM15:$AO15)</f>
        <v>3.4926666666666666</v>
      </c>
      <c r="AD11" s="22">
        <f>STDEV(('[1]1096R4'!$AM15:$AO15))</f>
        <v>0.176437902201691</v>
      </c>
      <c r="AE11" s="22">
        <f>AVERAGE('[1]1096R4'!$AL15,'[1]1096R4'!$AP15)</f>
        <v>3.0115</v>
      </c>
      <c r="AF11" s="22">
        <f>STDEV('[1]1096R4'!$AL15,'[1]1096R4'!$AP15)</f>
        <v>0.0106066017177983</v>
      </c>
      <c r="AG11" s="22"/>
      <c r="AH11" s="22">
        <f>AVERAGE('[1]1096R4'!$AR15:$AT15)</f>
        <v>3.2256666666666667</v>
      </c>
      <c r="AI11" s="22">
        <f>STDEV('[1]1096R4'!$AR15:$AT15)</f>
        <v>1.4635526411213693</v>
      </c>
      <c r="AJ11" s="22">
        <f>AVERAGE('[1]1096R4'!$AQ15,'[1]1096R4'!$AU15)</f>
        <v>3.884</v>
      </c>
      <c r="AK11" s="22">
        <f>STDEV('[1]1096R4'!$AQ15,'[1]1096R4'!$AU15)</f>
        <v>0.5359869401394041</v>
      </c>
      <c r="AL11" s="22"/>
      <c r="AM11" s="22">
        <f t="shared" si="0"/>
        <v>3.847835978835979</v>
      </c>
      <c r="AN11" s="22">
        <f t="shared" si="1"/>
        <v>0.813613990330428</v>
      </c>
      <c r="AO11" s="22">
        <f t="shared" si="2"/>
        <v>3.2608125</v>
      </c>
      <c r="AP11" s="22">
        <f t="shared" si="3"/>
        <v>0.6046868692318601</v>
      </c>
      <c r="AQ11" s="22"/>
      <c r="AR11" s="22">
        <f>AVERAGE('[1]1096R4'!$AD15:$AF15)</f>
        <v>3.0643333333333334</v>
      </c>
      <c r="AS11" s="22">
        <f>STDEV('[1]1096R4'!$AD15:$AF15)</f>
        <v>0.09233814668560499</v>
      </c>
      <c r="AT11" s="22">
        <f>AVERAGE('[1]1096R4'!$AC15,'[1]1096R4'!$AG15)</f>
        <v>2.7225</v>
      </c>
      <c r="AU11" s="22">
        <f>STDEV('[1]1096R4'!$AC15,'[1]1096R4'!$AG15)</f>
        <v>0.07707463914933017</v>
      </c>
    </row>
    <row r="12" spans="1:47" s="21" customFormat="1" ht="11.25">
      <c r="A12" s="22" t="str">
        <f>'[1]1096R4'!A24</f>
        <v>FeO</v>
      </c>
      <c r="B12" s="22">
        <f>AVERAGE('[1]1096R4'!$C24,'[1]1096R4'!$E24)</f>
        <v>8.0955</v>
      </c>
      <c r="C12" s="22">
        <f>STDEV('[1]1096R4'!$C24,'[1]1096R4'!$E24)</f>
        <v>1.089651549808472</v>
      </c>
      <c r="D12" s="25">
        <f>'[1]1096R4'!$D24</f>
        <v>9.797</v>
      </c>
      <c r="E12" s="22">
        <f>AVERAGE('[1]1096R4'!$B24,'[1]1096R4'!$F24)</f>
        <v>8.639</v>
      </c>
      <c r="F12" s="22">
        <f>STDEV('[1]1096R4'!$B24,'[1]1096R4'!$F24)</f>
        <v>0.4228498551495776</v>
      </c>
      <c r="G12" s="22">
        <f>AVERAGE('[1]1096R4'!$H24:$I24)</f>
        <v>8.963999999999999</v>
      </c>
      <c r="H12" s="22">
        <f>STDEV('[1]1096R4'!$H24:$I24)</f>
        <v>0.16546298679782023</v>
      </c>
      <c r="I12" s="22">
        <f>AVERAGE('[1]1096R4'!$G24,'[1]1096R4'!$J24)</f>
        <v>8.05</v>
      </c>
      <c r="J12" s="22">
        <f>STDEV('[1]1096R4'!$H24:$I24)</f>
        <v>0.16546298679782023</v>
      </c>
      <c r="K12" s="22">
        <f>AVERAGE('[1]1096R4'!$L24:$R24)</f>
        <v>8.202714285714288</v>
      </c>
      <c r="L12" s="22">
        <f>STDEV('[1]1096R4'!$L24:$R24)</f>
        <v>0.46577058526189125</v>
      </c>
      <c r="M12" s="22">
        <f>AVERAGE('[1]1096R4'!$K24,'[1]1096R4'!$S24)</f>
        <v>8.3635</v>
      </c>
      <c r="N12" s="22">
        <f>STDEV('[1]1096R4'!$K24,'[1]1096R4'!$S24)</f>
        <v>0.6455884912233223</v>
      </c>
      <c r="O12" s="22">
        <f>AVERAGE('[1]1096R4'!$U24:$V24)</f>
        <v>8.416</v>
      </c>
      <c r="P12" s="22">
        <f>STDEV('[1]1096R4'!$U24:$V24)</f>
        <v>0.2291025971044033</v>
      </c>
      <c r="Q12" s="22">
        <f>AVERAGE('[1]1096R4'!$T24,'[1]1096R4'!$W24)</f>
        <v>8.469000000000001</v>
      </c>
      <c r="R12" s="22">
        <f>STDEV('[1]1096R4'!$T24,'[1]1096R4'!$W24)</f>
        <v>0.05656854249492385</v>
      </c>
      <c r="S12" s="22"/>
      <c r="T12" s="22">
        <f>AVERAGE('[1]1096R4'!$Y24:$AA24)</f>
        <v>7.857333333333333</v>
      </c>
      <c r="U12" s="22">
        <f>STDEV('[1]1096R4'!$Y24:$AA24)</f>
        <v>0.185648413225995</v>
      </c>
      <c r="V12" s="22">
        <f>AVERAGE('[1]1096R4'!$X24,'[1]1096R4'!$AB24)</f>
        <v>8.5535</v>
      </c>
      <c r="W12" s="22">
        <f>STDEV('[1]1096R4'!$X24,'[1]1096R4'!$AB24)</f>
        <v>0.5932625894155288</v>
      </c>
      <c r="X12" s="22"/>
      <c r="Y12" s="22">
        <f>AVERAGE('[1]1096R4'!$AI24:$AK24)</f>
        <v>8.479</v>
      </c>
      <c r="Z12" s="22">
        <f>STDEV('[1]1096R4'!$AI24:$AK24)</f>
        <v>0.3324334519870318</v>
      </c>
      <c r="AA12" s="22">
        <f>'[1]1096R4'!$AH24</f>
        <v>9.099</v>
      </c>
      <c r="AB12" s="22"/>
      <c r="AC12" s="22">
        <f>AVERAGE('[1]1096R4'!$AM24:$AO24)</f>
        <v>8.846333333333332</v>
      </c>
      <c r="AD12" s="22">
        <f>STDEV(('[1]1096R4'!$AM24:$AO24))</f>
        <v>0.49360139113797163</v>
      </c>
      <c r="AE12" s="22">
        <f>AVERAGE('[1]1096R4'!$AL24,'[1]1096R4'!$AP24)</f>
        <v>8.068</v>
      </c>
      <c r="AF12" s="22">
        <f>STDEV('[1]1096R4'!$AL24,'[1]1096R4'!$AP24)</f>
        <v>0.3082985565973207</v>
      </c>
      <c r="AG12" s="22"/>
      <c r="AH12" s="22">
        <f>AVERAGE('[1]1096R4'!$AR24:$AT24)</f>
        <v>8.244666666666665</v>
      </c>
      <c r="AI12" s="22">
        <f>STDEV('[1]1096R4'!$AR24:$AT24)</f>
        <v>0.6731309927000604</v>
      </c>
      <c r="AJ12" s="22">
        <f>AVERAGE('[1]1096R4'!$AQ24,'[1]1096R4'!$AU24)</f>
        <v>7.593</v>
      </c>
      <c r="AK12" s="22">
        <f>STDEV('[1]1096R4'!$AQ24,'[1]1096R4'!$AU24)</f>
        <v>0.20930360723121452</v>
      </c>
      <c r="AL12" s="22"/>
      <c r="AM12" s="22">
        <f t="shared" si="0"/>
        <v>8.544727513227512</v>
      </c>
      <c r="AN12" s="22">
        <f t="shared" si="1"/>
        <v>0.5849314516778992</v>
      </c>
      <c r="AO12" s="22">
        <f t="shared" si="2"/>
        <v>8.354375000000001</v>
      </c>
      <c r="AP12" s="22">
        <f t="shared" si="3"/>
        <v>0.4539819655008282</v>
      </c>
      <c r="AQ12" s="22"/>
      <c r="AR12" s="22">
        <f>AVERAGE('[1]1096R4'!$AD24:$AF24)</f>
        <v>6.711666666666666</v>
      </c>
      <c r="AS12" s="22">
        <f>STDEV('[1]1096R4'!$AD24:$AF24)</f>
        <v>0.18122177941227563</v>
      </c>
      <c r="AT12" s="22">
        <f>AVERAGE('[1]1096R4'!$AC24,'[1]1096R4'!$AG24)</f>
        <v>6.281</v>
      </c>
      <c r="AU12" s="22">
        <f>STDEV('[1]1096R4'!$AC24,'[1]1096R4'!$AG24)</f>
        <v>0.12445079348879468</v>
      </c>
    </row>
    <row r="13" spans="1:47" s="21" customFormat="1" ht="11.25">
      <c r="A13" s="22" t="str">
        <f>'[1]1096R4'!A23</f>
        <v>MnO</v>
      </c>
      <c r="B13" s="22">
        <f>AVERAGE('[1]1096R4'!$C23,'[1]1096R4'!$E23)</f>
        <v>0.2105</v>
      </c>
      <c r="C13" s="22">
        <f>STDEV('[1]1096R4'!$C23,'[1]1096R4'!$E23)</f>
        <v>0.038890872965260115</v>
      </c>
      <c r="D13" s="25">
        <f>'[1]1096R4'!$D23</f>
        <v>0.24</v>
      </c>
      <c r="E13" s="22">
        <f>AVERAGE('[1]1096R4'!$B23,'[1]1096R4'!$F23)</f>
        <v>0.26149999999999995</v>
      </c>
      <c r="F13" s="22">
        <f>STDEV('[1]1096R4'!$B23,'[1]1096R4'!$F23)</f>
        <v>0.030405591591021915</v>
      </c>
      <c r="G13" s="22">
        <f>AVERAGE('[1]1096R4'!$H23:$I23)</f>
        <v>0.255</v>
      </c>
      <c r="H13" s="22">
        <f>STDEV('[1]1096R4'!$H23:$I23)</f>
        <v>0.035355339059327785</v>
      </c>
      <c r="I13" s="22">
        <f>AVERAGE('[1]1096R4'!$G23,'[1]1096R4'!$J23)</f>
        <v>0.21300000000000002</v>
      </c>
      <c r="J13" s="22">
        <f>STDEV('[1]1096R4'!$H23:$I23)</f>
        <v>0.035355339059327785</v>
      </c>
      <c r="K13" s="22">
        <f>AVERAGE('[1]1096R4'!$L23:$R23)</f>
        <v>0.22428571428571434</v>
      </c>
      <c r="L13" s="22">
        <f>STDEV('[1]1096R4'!$L23:$R23)</f>
        <v>0.036169574164455896</v>
      </c>
      <c r="M13" s="22">
        <f>AVERAGE('[1]1096R4'!$K23,'[1]1096R4'!$S23)</f>
        <v>0.264</v>
      </c>
      <c r="N13" s="22">
        <f>STDEV('[1]1096R4'!$K23,'[1]1096R4'!$S23)</f>
        <v>0.02687005768508778</v>
      </c>
      <c r="O13" s="22">
        <f>AVERAGE('[1]1096R4'!$U23:$V23)</f>
        <v>0.28700000000000003</v>
      </c>
      <c r="P13" s="22">
        <f>STDEV('[1]1096R4'!$U23:$V23)</f>
        <v>0.041012193308819285</v>
      </c>
      <c r="Q13" s="22">
        <f>AVERAGE('[1]1096R4'!$T23,'[1]1096R4'!$W23)</f>
        <v>0.2615</v>
      </c>
      <c r="R13" s="22">
        <f>STDEV('[1]1096R4'!$T23,'[1]1096R4'!$W23)</f>
        <v>0.02474873734152948</v>
      </c>
      <c r="S13" s="22"/>
      <c r="T13" s="22">
        <f>AVERAGE('[1]1096R4'!$Y23:$AA23)</f>
        <v>0.2333333333333333</v>
      </c>
      <c r="U13" s="22">
        <f>STDEV('[1]1096R4'!$Y23:$AA23)</f>
        <v>0.02136195996001655</v>
      </c>
      <c r="V13" s="22">
        <f>AVERAGE('[1]1096R4'!$X23,'[1]1096R4'!$AB23)</f>
        <v>0.2475</v>
      </c>
      <c r="W13" s="22">
        <f>STDEV('[1]1096R4'!$X23,'[1]1096R4'!$AB23)</f>
        <v>0.05586143571373724</v>
      </c>
      <c r="X13" s="22"/>
      <c r="Y13" s="22">
        <f>AVERAGE('[1]1096R4'!$AI23:$AK23)</f>
        <v>0.2336666666666667</v>
      </c>
      <c r="Z13" s="22">
        <f>STDEV('[1]1096R4'!$AI23:$AK23)</f>
        <v>0.042442117446392036</v>
      </c>
      <c r="AA13" s="22">
        <f>'[1]1096R4'!$AH23</f>
        <v>0.221</v>
      </c>
      <c r="AB13" s="22"/>
      <c r="AC13" s="22">
        <f>AVERAGE('[1]1096R4'!$AM23:$AO23)</f>
        <v>0.26933333333333337</v>
      </c>
      <c r="AD13" s="22">
        <f>STDEV(('[1]1096R4'!$AM23:$AO23))</f>
        <v>0.03931072796748146</v>
      </c>
      <c r="AE13" s="22">
        <f>AVERAGE('[1]1096R4'!$AL23,'[1]1096R4'!$AP23)</f>
        <v>0.22</v>
      </c>
      <c r="AF13" s="22">
        <f>STDEV('[1]1096R4'!$AL23,'[1]1096R4'!$AP23)</f>
        <v>0.02828427124746206</v>
      </c>
      <c r="AG13" s="22"/>
      <c r="AH13" s="22">
        <f>AVERAGE('[1]1096R4'!$AR23:$AT23)</f>
        <v>0.211</v>
      </c>
      <c r="AI13" s="22">
        <f>STDEV('[1]1096R4'!$AR23:$AT23)</f>
        <v>0.045923850012820136</v>
      </c>
      <c r="AJ13" s="22">
        <f>AVERAGE('[1]1096R4'!$AQ23,'[1]1096R4'!$AU23)</f>
        <v>0.22949999999999998</v>
      </c>
      <c r="AK13" s="22">
        <f>STDEV('[1]1096R4'!$AQ23,'[1]1096R4'!$AU23)</f>
        <v>0.012020815280171298</v>
      </c>
      <c r="AL13" s="22"/>
      <c r="AM13" s="22">
        <f t="shared" si="0"/>
        <v>0.24045767195767198</v>
      </c>
      <c r="AN13" s="22">
        <f t="shared" si="1"/>
        <v>0.025824657797642425</v>
      </c>
      <c r="AO13" s="22">
        <f t="shared" si="2"/>
        <v>0.23975000000000002</v>
      </c>
      <c r="AP13" s="22">
        <f t="shared" si="3"/>
        <v>0.021235078794969525</v>
      </c>
      <c r="AQ13" s="22"/>
      <c r="AR13" s="22">
        <f>AVERAGE('[1]1096R4'!$AD23:$AF23)</f>
        <v>0.18733333333333335</v>
      </c>
      <c r="AS13" s="22">
        <f>STDEV('[1]1096R4'!$AD23:$AF23)</f>
        <v>0.023629078131262915</v>
      </c>
      <c r="AT13" s="22">
        <f>AVERAGE('[1]1096R4'!$AC23,'[1]1096R4'!$AG23)</f>
        <v>0.193</v>
      </c>
      <c r="AU13" s="22">
        <f>STDEV('[1]1096R4'!$AC23,'[1]1096R4'!$AG23)</f>
        <v>0.022627416997969184</v>
      </c>
    </row>
    <row r="14" spans="1:47" s="21" customFormat="1" ht="13.5" customHeight="1">
      <c r="A14" s="22" t="str">
        <f>'[1]1096R4'!A14</f>
        <v>MgO</v>
      </c>
      <c r="B14" s="22">
        <f>AVERAGE('[1]1096R4'!$C14,'[1]1096R4'!$E14)</f>
        <v>15.816</v>
      </c>
      <c r="C14" s="22">
        <f>STDEV('[1]1096R4'!$C14,'[1]1096R4'!$E14)</f>
        <v>0.5416437943889123</v>
      </c>
      <c r="D14" s="25">
        <f>'[1]1096R4'!$D14</f>
        <v>15.203</v>
      </c>
      <c r="E14" s="22">
        <f>AVERAGE('[1]1096R4'!$B14,'[1]1096R4'!$F14)</f>
        <v>16.375999999999998</v>
      </c>
      <c r="F14" s="22">
        <f>STDEV('[1]1096R4'!$B14,'[1]1096R4'!$F14)</f>
        <v>0.6675088014402564</v>
      </c>
      <c r="G14" s="22">
        <f>AVERAGE('[1]1096R4'!$H14:$I14)</f>
        <v>15.288</v>
      </c>
      <c r="H14" s="22">
        <f>STDEV('[1]1096R4'!$H14:$I14)</f>
        <v>0.36203867196745787</v>
      </c>
      <c r="I14" s="22">
        <f>AVERAGE('[1]1096R4'!$G14,'[1]1096R4'!$J14)</f>
        <v>15.751</v>
      </c>
      <c r="J14" s="22">
        <f>STDEV('[1]1096R4'!$H14:$I14)</f>
        <v>0.36203867196745787</v>
      </c>
      <c r="K14" s="22">
        <f>AVERAGE('[1]1096R4'!$L14:$R14)</f>
        <v>15.893714285714287</v>
      </c>
      <c r="L14" s="22">
        <f>STDEV('[1]1096R4'!$L14:$R14)</f>
        <v>1.6854765611230427</v>
      </c>
      <c r="M14" s="22">
        <f>AVERAGE('[1]1096R4'!$K14,'[1]1096R4'!$S14)</f>
        <v>17.492</v>
      </c>
      <c r="N14" s="22">
        <f>STDEV('[1]1096R4'!$K14,'[1]1096R4'!$S14)</f>
        <v>0.732562625309195</v>
      </c>
      <c r="O14" s="22">
        <f>AVERAGE('[1]1096R4'!$U14:$V14)</f>
        <v>17.16</v>
      </c>
      <c r="P14" s="22">
        <f>STDEV('[1]1096R4'!$U14:$V14)</f>
        <v>1.419870416622586</v>
      </c>
      <c r="Q14" s="22">
        <f>AVERAGE('[1]1096R4'!$T14,'[1]1096R4'!$W14)</f>
        <v>17.4605</v>
      </c>
      <c r="R14" s="22">
        <f>STDEV('[1]1096R4'!$T14,'[1]1096R4'!$W14)</f>
        <v>0.8336788950189726</v>
      </c>
      <c r="S14" s="22"/>
      <c r="T14" s="22">
        <f>AVERAGE('[1]1096R4'!$Y14:$AA14)</f>
        <v>16.134333333333334</v>
      </c>
      <c r="U14" s="22">
        <f>STDEV('[1]1096R4'!$Y14:$AA14)</f>
        <v>0.9456332974961291</v>
      </c>
      <c r="V14" s="22">
        <f>AVERAGE('[1]1096R4'!$X14,'[1]1096R4'!$AB14)</f>
        <v>17.5075</v>
      </c>
      <c r="W14" s="22">
        <f>STDEV('[1]1096R4'!$X14,'[1]1096R4'!$AB14)</f>
        <v>1.858983727739453</v>
      </c>
      <c r="X14" s="22"/>
      <c r="Y14" s="22">
        <f>AVERAGE('[1]1096R4'!$AI14:$AK14)</f>
        <v>15.603333333333333</v>
      </c>
      <c r="Z14" s="22">
        <f>STDEV('[1]1096R4'!$AI14:$AK14)</f>
        <v>0.5303445420981483</v>
      </c>
      <c r="AA14" s="22">
        <f>'[1]1096R4'!$AH14</f>
        <v>15.178</v>
      </c>
      <c r="AB14" s="22"/>
      <c r="AC14" s="22">
        <f>AVERAGE('[1]1096R4'!$AM14:$AO14)</f>
        <v>16.30366666666667</v>
      </c>
      <c r="AD14" s="22">
        <f>STDEV(('[1]1096R4'!$AM14:$AO14))</f>
        <v>0.4507131386295385</v>
      </c>
      <c r="AE14" s="22">
        <f>AVERAGE('[1]1096R4'!$AL14,'[1]1096R4'!$AP14)</f>
        <v>16.0685</v>
      </c>
      <c r="AF14" s="22">
        <f>STDEV('[1]1096R4'!$AL14,'[1]1096R4'!$AP14)</f>
        <v>0.055861435713737695</v>
      </c>
      <c r="AG14" s="22"/>
      <c r="AH14" s="22">
        <f>AVERAGE('[1]1096R4'!$AR14:$AT14)</f>
        <v>16.745333333333335</v>
      </c>
      <c r="AI14" s="22">
        <f>STDEV('[1]1096R4'!$AR14:$AT14)</f>
        <v>1.554366859313882</v>
      </c>
      <c r="AJ14" s="22">
        <f>AVERAGE('[1]1096R4'!$AQ14,'[1]1096R4'!$AU14)</f>
        <v>16.1875</v>
      </c>
      <c r="AK14" s="22">
        <f>STDEV('[1]1096R4'!$AQ14,'[1]1096R4'!$AU14)</f>
        <v>0.17606958851546353</v>
      </c>
      <c r="AL14" s="22"/>
      <c r="AM14" s="22">
        <f t="shared" si="0"/>
        <v>16.016375661375662</v>
      </c>
      <c r="AN14" s="22">
        <f t="shared" si="1"/>
        <v>0.6474582325913707</v>
      </c>
      <c r="AO14" s="22">
        <f t="shared" si="2"/>
        <v>16.502625</v>
      </c>
      <c r="AP14" s="22">
        <f t="shared" si="3"/>
        <v>0.8887820619091275</v>
      </c>
      <c r="AQ14" s="22"/>
      <c r="AR14" s="22">
        <f>AVERAGE('[1]1096R4'!$AD14:$AF14)</f>
        <v>16.602666666666668</v>
      </c>
      <c r="AS14" s="22">
        <f>STDEV('[1]1096R4'!$AD14:$AF14)</f>
        <v>0.2735440244885992</v>
      </c>
      <c r="AT14" s="22">
        <f>AVERAGE('[1]1096R4'!$AC14,'[1]1096R4'!$AG14)</f>
        <v>16.915</v>
      </c>
      <c r="AU14" s="22">
        <f>STDEV('[1]1096R4'!$AC14,'[1]1096R4'!$AG14)</f>
        <v>0.08343860018001159</v>
      </c>
    </row>
    <row r="15" spans="1:47" s="21" customFormat="1" ht="11.25">
      <c r="A15" s="22" t="str">
        <f>'[1]1096R4'!A20</f>
        <v>CaO</v>
      </c>
      <c r="B15" s="22">
        <f>AVERAGE('[1]1096R4'!$C20,'[1]1096R4'!$E20)</f>
        <v>20.4725</v>
      </c>
      <c r="C15" s="22">
        <f>STDEV('[1]1096R4'!$C20,'[1]1096R4'!$E20)</f>
        <v>1.802415185244521</v>
      </c>
      <c r="D15" s="25">
        <f>'[1]1096R4'!$D20</f>
        <v>19.187</v>
      </c>
      <c r="E15" s="22">
        <f>AVERAGE('[1]1096R4'!$B20,'[1]1096R4'!$F20)</f>
        <v>19.841</v>
      </c>
      <c r="F15" s="22">
        <f>STDEV('[1]1096R4'!$B20,'[1]1096R4'!$F20)</f>
        <v>1.0691454531540416</v>
      </c>
      <c r="G15" s="22">
        <f>AVERAGE('[1]1096R4'!$H20:$I20)</f>
        <v>20.366</v>
      </c>
      <c r="H15" s="22">
        <f>STDEV('[1]1096R4'!$H20:$I20)</f>
        <v>0.31961226509621427</v>
      </c>
      <c r="I15" s="22">
        <f>AVERAGE('[1]1096R4'!$G20,'[1]1096R4'!$J20)</f>
        <v>20.6475</v>
      </c>
      <c r="J15" s="22">
        <f>STDEV('[1]1096R4'!$H20:$I20)</f>
        <v>0.31961226509621427</v>
      </c>
      <c r="K15" s="22">
        <f>AVERAGE('[1]1096R4'!$L20:$R20)</f>
        <v>20.286285714285718</v>
      </c>
      <c r="L15" s="22">
        <f>STDEV('[1]1096R4'!$L20:$R20)</f>
        <v>1.6126790044607102</v>
      </c>
      <c r="M15" s="22">
        <f>AVERAGE('[1]1096R4'!$K20,'[1]1096R4'!$S20)</f>
        <v>19.407</v>
      </c>
      <c r="N15" s="22">
        <f>STDEV('[1]1096R4'!$K20,'[1]1096R4'!$S20)</f>
        <v>0.3196122650963921</v>
      </c>
      <c r="O15" s="22">
        <f>AVERAGE('[1]1096R4'!$U20:$V20)</f>
        <v>18.9065</v>
      </c>
      <c r="P15" s="22">
        <f>STDEV('[1]1096R4'!$U20:$V20)</f>
        <v>1.026011939501632</v>
      </c>
      <c r="Q15" s="22">
        <f>AVERAGE('[1]1096R4'!$T20,'[1]1096R4'!$W20)</f>
        <v>18.622</v>
      </c>
      <c r="R15" s="22">
        <f>STDEV('[1]1096R4'!$T20,'[1]1096R4'!$W20)</f>
        <v>0.929138310479116</v>
      </c>
      <c r="S15" s="22"/>
      <c r="T15" s="22">
        <f>AVERAGE('[1]1096R4'!$Y20:$AA20)</f>
        <v>20.647666666666666</v>
      </c>
      <c r="U15" s="22">
        <f>STDEV('[1]1096R4'!$Y20:$AA20)</f>
        <v>0.8115604311038475</v>
      </c>
      <c r="V15" s="22">
        <f>AVERAGE('[1]1096R4'!$X20,'[1]1096R4'!$AB20)</f>
        <v>18.8415</v>
      </c>
      <c r="W15" s="22">
        <f>STDEV('[1]1096R4'!$X20,'[1]1096R4'!$AB20)</f>
        <v>2.0796010434696273</v>
      </c>
      <c r="X15" s="22"/>
      <c r="Y15" s="22">
        <f>AVERAGE('[1]1096R4'!$AI20:$AK20)</f>
        <v>19.814333333333334</v>
      </c>
      <c r="Z15" s="22">
        <f>STDEV('[1]1096R4'!$AI20:$AK20)</f>
        <v>0.6287561795587117</v>
      </c>
      <c r="AA15" s="22">
        <f>'[1]1096R4'!$AH20</f>
        <v>19.239</v>
      </c>
      <c r="AB15" s="22"/>
      <c r="AC15" s="22">
        <f>AVERAGE('[1]1096R4'!$AM20:$AO20)</f>
        <v>18.820666666666668</v>
      </c>
      <c r="AD15" s="22">
        <f>STDEV(('[1]1096R4'!$AM20:$AO20))</f>
        <v>0.16736885413125263</v>
      </c>
      <c r="AE15" s="22">
        <f>AVERAGE('[1]1096R4'!$AL20,'[1]1096R4'!$AP20)</f>
        <v>20.444000000000003</v>
      </c>
      <c r="AF15" s="22">
        <f>STDEV('[1]1096R4'!$AL20,'[1]1096R4'!$AP20)</f>
        <v>0.25597265478928316</v>
      </c>
      <c r="AG15" s="22"/>
      <c r="AH15" s="22">
        <f>AVERAGE('[1]1096R4'!$AR20:$AT20)</f>
        <v>19.492</v>
      </c>
      <c r="AI15" s="22">
        <f>STDEV('[1]1096R4'!$AR20:$AT20)</f>
        <v>1.7561073429605432</v>
      </c>
      <c r="AJ15" s="22">
        <f>AVERAGE('[1]1096R4'!$AQ20,'[1]1096R4'!$AU20)</f>
        <v>20.578</v>
      </c>
      <c r="AK15" s="22">
        <f>STDEV('[1]1096R4'!$AQ20,'[1]1096R4'!$AU20)</f>
        <v>1.0238906191581318</v>
      </c>
      <c r="AL15" s="22"/>
      <c r="AM15" s="22">
        <f t="shared" si="0"/>
        <v>19.776994708994707</v>
      </c>
      <c r="AN15" s="22">
        <f t="shared" si="1"/>
        <v>0.7027745108845223</v>
      </c>
      <c r="AO15" s="22">
        <f t="shared" si="2"/>
        <v>19.7025</v>
      </c>
      <c r="AP15" s="22">
        <f t="shared" si="3"/>
        <v>0.7963742390179402</v>
      </c>
      <c r="AQ15" s="22"/>
      <c r="AR15" s="22">
        <f>AVERAGE('[1]1096R4'!$AD20:$AF20)</f>
        <v>21.188000000000002</v>
      </c>
      <c r="AS15" s="22">
        <f>STDEV('[1]1096R4'!$AD20:$AF20)</f>
        <v>0.17947701802726332</v>
      </c>
      <c r="AT15" s="22">
        <f>AVERAGE('[1]1096R4'!$AC20,'[1]1096R4'!$AG20)</f>
        <v>21.764499999999998</v>
      </c>
      <c r="AU15" s="22">
        <f>STDEV('[1]1096R4'!$AC20,'[1]1096R4'!$AG20)</f>
        <v>0.047376154339496296</v>
      </c>
    </row>
    <row r="16" spans="1:47" s="21" customFormat="1" ht="11.25">
      <c r="A16" s="22" t="str">
        <f>'[1]1096R4'!A13</f>
        <v>Na2O</v>
      </c>
      <c r="B16" s="22">
        <f>AVERAGE('[1]1096R4'!$C13,'[1]1096R4'!$E13)</f>
        <v>0.22</v>
      </c>
      <c r="C16" s="22">
        <f>STDEV('[1]1096R4'!$C13,'[1]1096R4'!$E13)</f>
        <v>0.005656854249492385</v>
      </c>
      <c r="D16" s="25">
        <f>'[1]1096R4'!$D13</f>
        <v>0.251</v>
      </c>
      <c r="E16" s="22">
        <f>AVERAGE('[1]1096R4'!$B13,'[1]1096R4'!$F13)</f>
        <v>0.22799999999999998</v>
      </c>
      <c r="F16" s="22">
        <f>STDEV('[1]1096R4'!$B13,'[1]1096R4'!$F13)</f>
        <v>0.021213203435596892</v>
      </c>
      <c r="G16" s="22">
        <f>AVERAGE('[1]1096R4'!$H13:$I13)</f>
        <v>0.254</v>
      </c>
      <c r="H16" s="22">
        <f>STDEV('[1]1096R4'!$H13:$I13)</f>
        <v>0.0014142135623730963</v>
      </c>
      <c r="I16" s="22">
        <f>AVERAGE('[1]1096R4'!$G13,'[1]1096R4'!$J13)</f>
        <v>0.22199999999999998</v>
      </c>
      <c r="J16" s="22">
        <f>STDEV('[1]1096R4'!$H13:$I13)</f>
        <v>0.0014142135623730963</v>
      </c>
      <c r="K16" s="22">
        <f>AVERAGE('[1]1096R4'!$L13:$R13)</f>
        <v>0.2524285714285714</v>
      </c>
      <c r="L16" s="22">
        <f>STDEV('[1]1096R4'!$L13:$R13)</f>
        <v>0.052563793441421106</v>
      </c>
      <c r="M16" s="22">
        <f>AVERAGE('[1]1096R4'!$K13,'[1]1096R4'!$S13)</f>
        <v>0.20550000000000002</v>
      </c>
      <c r="N16" s="22">
        <f>STDEV('[1]1096R4'!$K13,'[1]1096R4'!$S13)</f>
        <v>0.021920310216782854</v>
      </c>
      <c r="O16" s="22">
        <f>AVERAGE('[1]1096R4'!$U13:$V13)</f>
        <v>0.192</v>
      </c>
      <c r="P16" s="22">
        <f>STDEV('[1]1096R4'!$U13:$V13)</f>
        <v>0.06363961030678915</v>
      </c>
      <c r="Q16" s="22">
        <f>AVERAGE('[1]1096R4'!$T13,'[1]1096R4'!$W13)</f>
        <v>0.20700000000000002</v>
      </c>
      <c r="R16" s="22">
        <f>STDEV('[1]1096R4'!$T13,'[1]1096R4'!$W13)</f>
        <v>0.031112698372207814</v>
      </c>
      <c r="S16" s="22"/>
      <c r="T16" s="22">
        <f>AVERAGE('[1]1096R4'!$Y13:$AA13)</f>
        <v>0.23199999999999998</v>
      </c>
      <c r="U16" s="22">
        <f>STDEV('[1]1096R4'!$Y13:$AA13)</f>
        <v>0.043554563480765404</v>
      </c>
      <c r="V16" s="22">
        <f>AVERAGE('[1]1096R4'!$X13,'[1]1096R4'!$AB13)</f>
        <v>0.20550000000000002</v>
      </c>
      <c r="W16" s="22">
        <f>STDEV('[1]1096R4'!$X13,'[1]1096R4'!$AB13)</f>
        <v>0.08131727983645293</v>
      </c>
      <c r="X16" s="22"/>
      <c r="Y16" s="22">
        <f>AVERAGE('[1]1096R4'!$AI13:$AK13)</f>
        <v>0.25</v>
      </c>
      <c r="Z16" s="22">
        <f>STDEV('[1]1096R4'!$AI13:$AK13)</f>
        <v>0.014798648586948755</v>
      </c>
      <c r="AA16" s="22">
        <f>'[1]1096R4'!$AH13</f>
        <v>0.29</v>
      </c>
      <c r="AB16" s="22"/>
      <c r="AC16" s="22">
        <f>AVERAGE('[1]1096R4'!$AM13:$AO13)</f>
        <v>0.26533333333333337</v>
      </c>
      <c r="AD16" s="22">
        <f>STDEV(('[1]1096R4'!$AM13:$AO13))</f>
        <v>0.020207259421636477</v>
      </c>
      <c r="AE16" s="22">
        <f>AVERAGE('[1]1096R4'!$AL13,'[1]1096R4'!$AP13)</f>
        <v>0.239</v>
      </c>
      <c r="AF16" s="22">
        <f>STDEV('[1]1096R4'!$AL13,'[1]1096R4'!$AP13)</f>
        <v>0.0028284271247461927</v>
      </c>
      <c r="AG16" s="22"/>
      <c r="AH16" s="22">
        <f>AVERAGE('[1]1096R4'!$AR13:$AT13)</f>
        <v>0.21033333333333334</v>
      </c>
      <c r="AI16" s="22">
        <f>STDEV('[1]1096R4'!$AR13:$AT13)</f>
        <v>0.05284253337353671</v>
      </c>
      <c r="AJ16" s="22">
        <f>AVERAGE('[1]1096R4'!$AQ13,'[1]1096R4'!$AU13)</f>
        <v>0.23</v>
      </c>
      <c r="AK16" s="22">
        <f>STDEV('[1]1096R4'!$AQ13,'[1]1096R4'!$AU13)</f>
        <v>0.04101219330881979</v>
      </c>
      <c r="AL16" s="22"/>
      <c r="AM16" s="22">
        <f t="shared" si="0"/>
        <v>0.23634391534391533</v>
      </c>
      <c r="AN16" s="22">
        <f t="shared" si="1"/>
        <v>0.024344033359151723</v>
      </c>
      <c r="AO16" s="22">
        <f t="shared" si="2"/>
        <v>0.228375</v>
      </c>
      <c r="AP16" s="22">
        <f t="shared" si="3"/>
        <v>0.02792176570347925</v>
      </c>
      <c r="AQ16" s="22"/>
      <c r="AR16" s="22">
        <f>AVERAGE('[1]1096R4'!$AD13:$AF13)</f>
        <v>0.23666666666666666</v>
      </c>
      <c r="AS16" s="22">
        <f>STDEV('[1]1096R4'!$AD13:$AF13)</f>
        <v>0.023692474191889086</v>
      </c>
      <c r="AT16" s="22">
        <f>AVERAGE('[1]1096R4'!$AC13,'[1]1096R4'!$AG13)</f>
        <v>0.22449999999999998</v>
      </c>
      <c r="AU16" s="22">
        <f>STDEV('[1]1096R4'!$AC13,'[1]1096R4'!$AG13)</f>
        <v>0.014849242404917492</v>
      </c>
    </row>
    <row r="17" spans="1:47" s="21" customFormat="1" ht="11.25">
      <c r="A17" s="22" t="str">
        <f>'[1]1096R4'!A19</f>
        <v>K2O</v>
      </c>
      <c r="B17" s="22">
        <f>AVERAGE('[1]1096R4'!$C19,'[1]1096R4'!$E19)</f>
        <v>0.012</v>
      </c>
      <c r="C17" s="22">
        <f>STDEV('[1]1096R4'!$C19,'[1]1096R4'!$E19)</f>
        <v>0.011313708498984762</v>
      </c>
      <c r="D17" s="25">
        <f>'[1]1096R4'!$D19</f>
        <v>0.004</v>
      </c>
      <c r="E17" s="22">
        <f>AVERAGE('[1]1096R4'!$B19,'[1]1096R4'!$F19)</f>
        <v>0.016</v>
      </c>
      <c r="F17" s="22">
        <f>STDEV('[1]1096R4'!$B19,'[1]1096R4'!$F19)</f>
        <v>0.005656854249492382</v>
      </c>
      <c r="G17" s="22">
        <f>AVERAGE('[1]1096R4'!$H19:$I19)</f>
        <v>0.007</v>
      </c>
      <c r="H17" s="22">
        <f>STDEV('[1]1096R4'!$H19:$I19)</f>
        <v>0.001414213562373095</v>
      </c>
      <c r="I17" s="22">
        <f>AVERAGE('[1]1096R4'!$G19,'[1]1096R4'!$J19)</f>
        <v>0.017</v>
      </c>
      <c r="J17" s="22">
        <f>STDEV('[1]1096R4'!$H19:$I19)</f>
        <v>0.001414213562373095</v>
      </c>
      <c r="K17" s="22">
        <f>AVERAGE('[1]1096R4'!$L19:$R19)</f>
        <v>0.008714285714285714</v>
      </c>
      <c r="L17" s="22">
        <f>STDEV('[1]1096R4'!$L19:$R19)</f>
        <v>0.00867398958023903</v>
      </c>
      <c r="M17" s="22">
        <f>AVERAGE('[1]1096R4'!$K19,'[1]1096R4'!$S19)</f>
        <v>0.013000000000000001</v>
      </c>
      <c r="N17" s="22">
        <f>STDEV('[1]1096R4'!$K19,'[1]1096R4'!$S19)</f>
        <v>0.0014142135623730952</v>
      </c>
      <c r="O17" s="22">
        <f>AVERAGE('[1]1096R4'!$U19:$V19)</f>
        <v>0.001</v>
      </c>
      <c r="P17" s="22">
        <f>STDEV('[1]1096R4'!$U19:$V19)</f>
        <v>0.001414213562373095</v>
      </c>
      <c r="Q17" s="22">
        <f>AVERAGE('[1]1096R4'!$T19,'[1]1096R4'!$W19)</f>
        <v>0.007</v>
      </c>
      <c r="R17" s="22">
        <f>STDEV('[1]1096R4'!$T19,'[1]1096R4'!$W19)</f>
        <v>0.001414213562373095</v>
      </c>
      <c r="S17" s="22"/>
      <c r="T17" s="22">
        <f>AVERAGE('[1]1096R4'!$Y19:$AA19)</f>
        <v>0.016666666666666666</v>
      </c>
      <c r="U17" s="22">
        <f>STDEV('[1]1096R4'!$Y19:$AA19)</f>
        <v>0.002516611478423583</v>
      </c>
      <c r="V17" s="22">
        <f>AVERAGE('[1]1096R4'!$X19,'[1]1096R4'!$AB19)</f>
        <v>0.0065</v>
      </c>
      <c r="W17" s="22">
        <f>STDEV('[1]1096R4'!$X19,'[1]1096R4'!$AB19)</f>
        <v>0.009192388155425118</v>
      </c>
      <c r="X17" s="22"/>
      <c r="Y17" s="22">
        <f>AVERAGE('[1]1096R4'!$AI19:$AK19)</f>
        <v>0.0023333333333333335</v>
      </c>
      <c r="Z17" s="22">
        <f>STDEV('[1]1096R4'!$AI19:$AK19)</f>
        <v>0.00404145188432738</v>
      </c>
      <c r="AA17" s="22">
        <f>'[1]1096R4'!$AH19</f>
        <v>0.011</v>
      </c>
      <c r="AB17" s="22"/>
      <c r="AC17" s="22">
        <f>AVERAGE('[1]1096R4'!$AM19:$AO19)</f>
        <v>0.0016666666666666668</v>
      </c>
      <c r="AD17" s="22">
        <f>STDEV(('[1]1096R4'!$AM19:$AO19))</f>
        <v>0.0020816659994661326</v>
      </c>
      <c r="AE17" s="22">
        <f>AVERAGE('[1]1096R4'!$AL19,'[1]1096R4'!$AP19)</f>
        <v>0.0025</v>
      </c>
      <c r="AF17" s="22">
        <f>STDEV('[1]1096R4'!$AL19,'[1]1096R4'!$AP19)</f>
        <v>0.0035355339059327377</v>
      </c>
      <c r="AG17" s="22"/>
      <c r="AH17" s="22">
        <f>AVERAGE('[1]1096R4'!$AR19:$AT19)</f>
        <v>0.016</v>
      </c>
      <c r="AI17" s="22">
        <f>STDEV('[1]1096R4'!$AR19:$AT19)</f>
        <v>0.016703293088490064</v>
      </c>
      <c r="AJ17" s="22">
        <f>AVERAGE('[1]1096R4'!$AQ19,'[1]1096R4'!$AU19)</f>
        <v>0.007</v>
      </c>
      <c r="AK17" s="22">
        <f>STDEV('[1]1096R4'!$AQ19,'[1]1096R4'!$AU19)</f>
        <v>0.004242640687119284</v>
      </c>
      <c r="AL17" s="22"/>
      <c r="AM17" s="22">
        <f t="shared" si="0"/>
        <v>0.007708994708994709</v>
      </c>
      <c r="AN17" s="22">
        <f t="shared" si="1"/>
        <v>0.006052699611541411</v>
      </c>
      <c r="AO17" s="22">
        <f t="shared" si="2"/>
        <v>0.01</v>
      </c>
      <c r="AP17" s="22">
        <f t="shared" si="3"/>
        <v>0.005092010548749032</v>
      </c>
      <c r="AQ17" s="22"/>
      <c r="AR17" s="22">
        <f>AVERAGE('[1]1096R4'!$AD19:$AF19)</f>
        <v>0.0026666666666666666</v>
      </c>
      <c r="AS17" s="22">
        <f>STDEV('[1]1096R4'!$AD19:$AF19)</f>
        <v>0.0030550504633038936</v>
      </c>
      <c r="AT17" s="22">
        <f>AVERAGE('[1]1096R4'!$AC19,'[1]1096R4'!$AG19)</f>
        <v>0.007</v>
      </c>
      <c r="AU17" s="22">
        <f>STDEV('[1]1096R4'!$AC19,'[1]1096R4'!$AG19)</f>
        <v>0</v>
      </c>
    </row>
    <row r="18" spans="1:47" s="21" customFormat="1" ht="13.5" customHeight="1">
      <c r="A18" s="22" t="str">
        <f>'[1]1096R4'!A26</f>
        <v>Total</v>
      </c>
      <c r="B18" s="22">
        <f>AVERAGE('[1]1096R4'!$C26,'[1]1096R4'!$E26)</f>
        <v>99.6695</v>
      </c>
      <c r="C18" s="22">
        <f>STDEV('[1]1096R4'!$C26,'[1]1096R4'!$E26)</f>
        <v>0.4094148263074253</v>
      </c>
      <c r="D18" s="25">
        <f>'[1]1096R4'!$D26</f>
        <v>99.781</v>
      </c>
      <c r="E18" s="22">
        <f>AVERAGE('[1]1096R4'!$B26,'[1]1096R4'!$F26)</f>
        <v>100.2745</v>
      </c>
      <c r="F18" s="22">
        <f>STDEV('[1]1096R4'!$B26,'[1]1096R4'!$F26)</f>
        <v>0.3358757210629602</v>
      </c>
      <c r="G18" s="22">
        <f>AVERAGE('[1]1096R4'!$H26:$I26)</f>
        <v>99.4625</v>
      </c>
      <c r="H18" s="22">
        <f>STDEV('[1]1096R4'!$H26:$I26)</f>
        <v>0.46315494167591303</v>
      </c>
      <c r="I18" s="22">
        <f>AVERAGE('[1]1096R4'!$G26,'[1]1096R4'!$J26)</f>
        <v>99.9405</v>
      </c>
      <c r="J18" s="22">
        <f>STDEV('[1]1096R4'!$H26:$I26)</f>
        <v>0.46315494167591303</v>
      </c>
      <c r="K18" s="22">
        <f>AVERAGE('[1]1096R4'!$L26:$R26)</f>
        <v>100.29971428571427</v>
      </c>
      <c r="L18" s="22">
        <f>STDEV('[1]1096R4'!$L26:$R26)</f>
        <v>0.4631935212167229</v>
      </c>
      <c r="M18" s="22">
        <f>AVERAGE('[1]1096R4'!$K26,'[1]1096R4'!$S26)</f>
        <v>100.45500000000001</v>
      </c>
      <c r="N18" s="22">
        <f>STDEV('[1]1096R4'!$K26,'[1]1096R4'!$S26)</f>
        <v>0.07353910524340038</v>
      </c>
      <c r="O18" s="22">
        <f>AVERAGE('[1]1096R4'!$U26:$V26)</f>
        <v>99.6035</v>
      </c>
      <c r="P18" s="22">
        <f>STDEV('[1]1096R4'!$U26:$V26)</f>
        <v>0.7021570337179512</v>
      </c>
      <c r="Q18" s="22">
        <f>AVERAGE('[1]1096R4'!$T26,'[1]1096R4'!$W26)</f>
        <v>100.3675</v>
      </c>
      <c r="R18" s="22">
        <f>STDEV('[1]1096R4'!$T26,'[1]1096R4'!$W26)</f>
        <v>0.03889087296525489</v>
      </c>
      <c r="S18" s="22"/>
      <c r="T18" s="22">
        <f>AVERAGE('[1]1096R4'!$Y26:$AA26)</f>
        <v>100.30466666666666</v>
      </c>
      <c r="U18" s="22">
        <f>STDEV('[1]1096R4'!$Y26:$AA26)</f>
        <v>0.47287242818280856</v>
      </c>
      <c r="V18" s="22">
        <f>AVERAGE('[1]1096R4'!$X26,'[1]1096R4'!$AB26)</f>
        <v>100.26249999999999</v>
      </c>
      <c r="W18" s="22">
        <f>STDEV('[1]1096R4'!$X26,'[1]1096R4'!$AB26)</f>
        <v>0.053033008588993076</v>
      </c>
      <c r="X18" s="22"/>
      <c r="Y18" s="22">
        <f>AVERAGE('[1]1096R4'!$AI26:$AK26)</f>
        <v>99.371</v>
      </c>
      <c r="Z18" s="22">
        <f>STDEV('[1]1096R4'!$AI26:$AK26)</f>
        <v>0.36101662011485663</v>
      </c>
      <c r="AA18" s="22">
        <f>'[1]1096R4'!$AH26</f>
        <v>98.592</v>
      </c>
      <c r="AB18" s="22"/>
      <c r="AC18" s="22">
        <f>AVERAGE('[1]1096R4'!$AM26:$AO26)</f>
        <v>99.367</v>
      </c>
      <c r="AD18" s="22">
        <f>STDEV(('[1]1096R4'!$AM26:$AO26))</f>
        <v>0.1477125587077796</v>
      </c>
      <c r="AE18" s="22">
        <f>AVERAGE('[1]1096R4'!$AL26,'[1]1096R4'!$AP26)</f>
        <v>99.3655</v>
      </c>
      <c r="AF18" s="22">
        <f>STDEV('[1]1096R4'!$AL26,'[1]1096R4'!$AP26)</f>
        <v>0.6597306268473582</v>
      </c>
      <c r="AG18" s="22"/>
      <c r="AH18" s="22">
        <f>AVERAGE('[1]1096R4'!$AR26:$AT26)</f>
        <v>99.92233333333333</v>
      </c>
      <c r="AI18" s="22">
        <f>STDEV('[1]1096R4'!$AR26:$AT26)</f>
        <v>0.3264327393705193</v>
      </c>
      <c r="AJ18" s="22">
        <f>AVERAGE('[1]1096R4'!$AQ26,'[1]1096R4'!$AU26)</f>
        <v>99.9605</v>
      </c>
      <c r="AK18" s="22">
        <f>STDEV('[1]1096R4'!$AQ26,'[1]1096R4'!$AU26)</f>
        <v>0.2962777413171612</v>
      </c>
      <c r="AL18" s="22"/>
      <c r="AM18" s="22">
        <f t="shared" si="0"/>
        <v>99.75346825396825</v>
      </c>
      <c r="AN18" s="22">
        <f t="shared" si="1"/>
        <v>0.36078407249452854</v>
      </c>
      <c r="AO18" s="22">
        <f t="shared" si="2"/>
        <v>99.90225000000001</v>
      </c>
      <c r="AP18" s="22">
        <f t="shared" si="3"/>
        <v>0.6324614048068083</v>
      </c>
      <c r="AQ18" s="22"/>
      <c r="AR18" s="22">
        <f>AVERAGE('[1]1096R4'!$AD26:$AF26)</f>
        <v>100.08033333333333</v>
      </c>
      <c r="AS18" s="22">
        <f>STDEV('[1]1096R4'!$AD26:$AF26)</f>
        <v>0.11278445519367376</v>
      </c>
      <c r="AT18" s="22">
        <f>AVERAGE('[1]1096R4'!$AC26,'[1]1096R4'!$AG26)</f>
        <v>100.53450000000001</v>
      </c>
      <c r="AU18" s="22">
        <f>STDEV('[1]1096R4'!$AC26,'[1]1096R4'!$AG26)</f>
        <v>0.026162950903896552</v>
      </c>
    </row>
    <row r="19" spans="1:47" s="21" customFormat="1" ht="11.25">
      <c r="A19" s="22" t="str">
        <f>'[1]1096R4'!A95</f>
        <v>Si</v>
      </c>
      <c r="B19" s="22">
        <f>AVERAGE('[1]1096R4'!$C95,'[1]1096R4'!$E95)</f>
        <v>1.8652591115953299</v>
      </c>
      <c r="C19" s="22">
        <f>STDEV('[1]1096R4'!$C95,'[1]1096R4'!$E95)</f>
        <v>0.01903592332268229</v>
      </c>
      <c r="D19" s="25">
        <f>'[1]1096R4'!$D95</f>
        <v>1.81424055508762</v>
      </c>
      <c r="E19" s="22">
        <f>AVERAGE('[1]1096R4'!$B95,'[1]1096R4'!$F95)</f>
        <v>1.8706503069883946</v>
      </c>
      <c r="F19" s="22">
        <f>STDEV('[1]1096R4'!$B95,'[1]1096R4'!$F95)</f>
        <v>0.004464719738586472</v>
      </c>
      <c r="G19" s="22">
        <f>AVERAGE('[1]1096R4'!$H95:$I95)</f>
        <v>1.8357716964278243</v>
      </c>
      <c r="H19" s="22">
        <f>STDEV('[1]1096R4'!$H95:$I95)</f>
        <v>0.0003616741758118746</v>
      </c>
      <c r="I19" s="22">
        <f>AVERAGE('[1]1096R4'!$G95,'[1]1096R4'!$J95)</f>
        <v>1.8717966247970939</v>
      </c>
      <c r="J19" s="22">
        <f>STDEV('[1]1096R4'!$H95:$I95)</f>
        <v>0.0003616741758118746</v>
      </c>
      <c r="K19" s="22">
        <f>AVERAGE('[1]1096R4'!$L95:$R95)</f>
        <v>1.812248488354956</v>
      </c>
      <c r="L19" s="22">
        <f>STDEV('[1]1096R4'!$L95:$R95)</f>
        <v>0.048115711512087926</v>
      </c>
      <c r="M19" s="22">
        <f>AVERAGE('[1]1096R4'!$K95,'[1]1096R4'!$S95)</f>
        <v>1.8897281336373517</v>
      </c>
      <c r="N19" s="22">
        <f>STDEV('[1]1096R4'!$K95,'[1]1096R4'!$S95)</f>
        <v>0.020895176697424175</v>
      </c>
      <c r="O19" s="22">
        <f>AVERAGE('[1]1096R4'!$U95:$V95)</f>
        <v>1.8986392783686725</v>
      </c>
      <c r="P19" s="22">
        <f>STDEV('[1]1096R4'!$U95:$V95)</f>
        <v>0.04361256441521453</v>
      </c>
      <c r="Q19" s="22">
        <f>AVERAGE('[1]1096R4'!$T95,'[1]1096R4'!$W95)</f>
        <v>1.882716409466158</v>
      </c>
      <c r="R19" s="22">
        <f>STDEV('[1]1096R4'!$T95,'[1]1096R4'!$W95)</f>
        <v>0.051418691350216573</v>
      </c>
      <c r="S19" s="22"/>
      <c r="T19" s="22">
        <f>AVERAGE('[1]1096R4'!$Y95:$AA95)</f>
        <v>1.8569839773081807</v>
      </c>
      <c r="U19" s="22">
        <f>STDEV('[1]1096R4'!$Y95:$AA95)</f>
        <v>0.04973357242768538</v>
      </c>
      <c r="V19" s="22">
        <f>AVERAGE('[1]1096R4'!$X95,'[1]1096R4'!$AB95)</f>
        <v>1.890936625497186</v>
      </c>
      <c r="W19" s="22">
        <f>STDEV('[1]1096R4'!$X95,'[1]1096R4'!$AB95)</f>
        <v>0.058177895267660595</v>
      </c>
      <c r="X19" s="22"/>
      <c r="Y19" s="22">
        <f>AVERAGE('[1]1096R4'!$AI95:$AK95)</f>
        <v>1.8597762386435794</v>
      </c>
      <c r="Z19" s="22">
        <f>STDEV('[1]1096R4'!$AI95:$AK95)</f>
        <v>0.013410339262993459</v>
      </c>
      <c r="AA19" s="22">
        <f>'[1]1096R4'!$AH95</f>
        <v>1.8618099240863228</v>
      </c>
      <c r="AB19" s="22"/>
      <c r="AC19" s="22">
        <f>AVERAGE('[1]1096R4'!$AM95:$AO95)</f>
        <v>1.878083262218779</v>
      </c>
      <c r="AD19" s="22">
        <f>STDEV(('[1]1096R4'!$AM95:$AO95))</f>
        <v>0.0044610423785195405</v>
      </c>
      <c r="AE19" s="22">
        <f>AVERAGE('[1]1096R4'!$AL95,'[1]1096R4'!$AP95)</f>
        <v>1.8783134466297802</v>
      </c>
      <c r="AF19" s="22">
        <f>STDEV('[1]1096R4'!$AL95,'[1]1096R4'!$AP95)</f>
        <v>0.006381634254481161</v>
      </c>
      <c r="AG19" s="22"/>
      <c r="AH19" s="22">
        <f>AVERAGE('[1]1096R4'!$AR95:$AT95)</f>
        <v>1.8799468412631493</v>
      </c>
      <c r="AI19" s="22">
        <f>STDEV('[1]1096R4'!$AR95:$AT95)</f>
        <v>0.0492330846739285</v>
      </c>
      <c r="AJ19" s="22">
        <f>AVERAGE('[1]1096R4'!$AQ95,'[1]1096R4'!$AU95)</f>
        <v>1.8560110259708094</v>
      </c>
      <c r="AK19" s="22">
        <f>STDEV('[1]1096R4'!$AQ95,'[1]1096R4'!$AU95)</f>
        <v>0.005902750343146925</v>
      </c>
      <c r="AL19" s="22"/>
      <c r="AM19" s="22">
        <f t="shared" si="0"/>
        <v>1.8556610499186768</v>
      </c>
      <c r="AN19" s="22">
        <f t="shared" si="1"/>
        <v>0.0296782440629579</v>
      </c>
      <c r="AO19" s="22">
        <f t="shared" si="2"/>
        <v>1.8752453121341373</v>
      </c>
      <c r="AP19" s="22">
        <f t="shared" si="3"/>
        <v>0.012562274084538477</v>
      </c>
      <c r="AQ19" s="22"/>
      <c r="AR19" s="22">
        <f>AVERAGE('[1]1096R4'!$AD95:$AF95)</f>
        <v>1.8849201736385643</v>
      </c>
      <c r="AS19" s="22">
        <f>STDEV('[1]1096R4'!$AD95:$AF95)</f>
        <v>0.008007510721081385</v>
      </c>
      <c r="AT19" s="22">
        <f>AVERAGE('[1]1096R4'!$AC95,'[1]1096R4'!$AG95)</f>
        <v>1.8874040200872155</v>
      </c>
      <c r="AU19" s="22">
        <f>STDEV('[1]1096R4'!$AC95,'[1]1096R4'!$AG95)</f>
        <v>0.0022318724851782836</v>
      </c>
    </row>
    <row r="20" spans="1:47" s="21" customFormat="1" ht="11.25">
      <c r="A20" s="22" t="str">
        <f>'[1]1096R4'!A100</f>
        <v>Ti</v>
      </c>
      <c r="B20" s="22">
        <f>AVERAGE('[1]1096R4'!$C100,'[1]1096R4'!$E100)</f>
        <v>0.017800655115355904</v>
      </c>
      <c r="C20" s="22">
        <f>STDEV('[1]1096R4'!$C100,'[1]1096R4'!$E100)</f>
        <v>0.0012312542900702712</v>
      </c>
      <c r="D20" s="25">
        <f>'[1]1096R4'!$D100</f>
        <v>0.028557504291514324</v>
      </c>
      <c r="E20" s="22">
        <f>AVERAGE('[1]1096R4'!$B100,'[1]1096R4'!$F100)</f>
        <v>0.01761984209113996</v>
      </c>
      <c r="F20" s="22">
        <f>STDEV('[1]1096R4'!$B100,'[1]1096R4'!$F100)</f>
        <v>0.0012527846904304442</v>
      </c>
      <c r="G20" s="22">
        <f>AVERAGE('[1]1096R4'!$H100:$I100)</f>
        <v>0.024916508088409974</v>
      </c>
      <c r="H20" s="22">
        <f>STDEV('[1]1096R4'!$H100:$I100)</f>
        <v>0.0009456419097665276</v>
      </c>
      <c r="I20" s="22">
        <f>AVERAGE('[1]1096R4'!$G100,'[1]1096R4'!$J100)</f>
        <v>0.018137964101174922</v>
      </c>
      <c r="J20" s="22">
        <f>STDEV('[1]1096R4'!$H100:$I100)</f>
        <v>0.0009456419097665276</v>
      </c>
      <c r="K20" s="22">
        <f>AVERAGE('[1]1096R4'!$L100:$R100)</f>
        <v>0.02572844852844296</v>
      </c>
      <c r="L20" s="22">
        <f>STDEV('[1]1096R4'!$L100:$R100)</f>
        <v>0.00979252910276699</v>
      </c>
      <c r="M20" s="22">
        <f>AVERAGE('[1]1096R4'!$K100,'[1]1096R4'!$S100)</f>
        <v>0.013778499923282884</v>
      </c>
      <c r="N20" s="22">
        <f>STDEV('[1]1096R4'!$K100,'[1]1096R4'!$S100)</f>
        <v>0.005771078181150386</v>
      </c>
      <c r="O20" s="22">
        <f>AVERAGE('[1]1096R4'!$U100:$V100)</f>
        <v>0.01488468227910501</v>
      </c>
      <c r="P20" s="22">
        <f>STDEV('[1]1096R4'!$U100:$V100)</f>
        <v>0.007661558272084599</v>
      </c>
      <c r="Q20" s="22">
        <f>AVERAGE('[1]1096R4'!$T100,'[1]1096R4'!$W100)</f>
        <v>0.015337741955172242</v>
      </c>
      <c r="R20" s="22">
        <f>STDEV('[1]1096R4'!$T100,'[1]1096R4'!$W100)</f>
        <v>0.00578398090816578</v>
      </c>
      <c r="S20" s="22"/>
      <c r="T20" s="22">
        <f>AVERAGE('[1]1096R4'!$Y100:$AA100)</f>
        <v>0.020790990481261037</v>
      </c>
      <c r="U20" s="22">
        <f>STDEV('[1]1096R4'!$Y100:$AA100)</f>
        <v>0.008249874691744317</v>
      </c>
      <c r="V20" s="22">
        <f>AVERAGE('[1]1096R4'!$X100,'[1]1096R4'!$AB100)</f>
        <v>0.014971151520242146</v>
      </c>
      <c r="W20" s="22">
        <f>STDEV('[1]1096R4'!$X100,'[1]1096R4'!$AB100)</f>
        <v>0.008360771984931542</v>
      </c>
      <c r="X20" s="22"/>
      <c r="Y20" s="22">
        <f>AVERAGE('[1]1096R4'!$AI100:$AK100)</f>
        <v>0.020746841294550438</v>
      </c>
      <c r="Z20" s="22">
        <f>STDEV('[1]1096R4'!$AI100:$AK100)</f>
        <v>0.0010143877209223297</v>
      </c>
      <c r="AA20" s="22">
        <f>'[1]1096R4'!$AH100</f>
        <v>0.019417909236064457</v>
      </c>
      <c r="AB20" s="22"/>
      <c r="AC20" s="22">
        <f>AVERAGE('[1]1096R4'!$AM100:$AO100)</f>
        <v>0.01767683432767107</v>
      </c>
      <c r="AD20" s="22">
        <f>STDEV(('[1]1096R4'!$AM100:$AO100))</f>
        <v>0.0006178602902271245</v>
      </c>
      <c r="AE20" s="22">
        <f>AVERAGE('[1]1096R4'!$AL100,'[1]1096R4'!$AP100)</f>
        <v>0.01609647651063294</v>
      </c>
      <c r="AF20" s="22">
        <f>STDEV('[1]1096R4'!$AL100,'[1]1096R4'!$AP100)</f>
        <v>0.0023139368802863776</v>
      </c>
      <c r="AG20" s="22"/>
      <c r="AH20" s="22">
        <f>AVERAGE('[1]1096R4'!$AR100:$AT100)</f>
        <v>0.01629239236334329</v>
      </c>
      <c r="AI20" s="22">
        <f>STDEV('[1]1096R4'!$AR100:$AT100)</f>
        <v>0.006733661184364496</v>
      </c>
      <c r="AJ20" s="22">
        <f>AVERAGE('[1]1096R4'!$AQ100,'[1]1096R4'!$AU100)</f>
        <v>0.018561340888717887</v>
      </c>
      <c r="AK20" s="22">
        <f>STDEV('[1]1096R4'!$AQ100,'[1]1096R4'!$AU100)</f>
        <v>0.00024668194502805245</v>
      </c>
      <c r="AL20" s="22"/>
      <c r="AM20" s="22">
        <f t="shared" si="0"/>
        <v>0.020821650752183774</v>
      </c>
      <c r="AN20" s="22">
        <f t="shared" si="1"/>
        <v>0.00468338217390911</v>
      </c>
      <c r="AO20" s="22">
        <f t="shared" si="2"/>
        <v>0.01674011577830343</v>
      </c>
      <c r="AP20" s="22">
        <f t="shared" si="3"/>
        <v>0.001981942189231198</v>
      </c>
      <c r="AQ20" s="22"/>
      <c r="AR20" s="22">
        <f>AVERAGE('[1]1096R4'!$AD100:$AF100)</f>
        <v>0.013038666727144528</v>
      </c>
      <c r="AS20" s="22">
        <f>STDEV('[1]1096R4'!$AD100:$AF100)</f>
        <v>0.0006659759495381139</v>
      </c>
      <c r="AT20" s="22">
        <f>AVERAGE('[1]1096R4'!$AC100,'[1]1096R4'!$AG100)</f>
        <v>0.012733171246395546</v>
      </c>
      <c r="AU20" s="22">
        <f>STDEV('[1]1096R4'!$AC100,'[1]1096R4'!$AG100)</f>
        <v>0.0003248640112026136</v>
      </c>
    </row>
    <row r="21" spans="1:47" s="21" customFormat="1" ht="11.25">
      <c r="A21" s="22" t="str">
        <f>'[1]1096R4'!A94</f>
        <v>Al</v>
      </c>
      <c r="B21" s="22">
        <f>AVERAGE('[1]1096R4'!$C94,'[1]1096R4'!$E94)</f>
        <v>0.15806557084777095</v>
      </c>
      <c r="C21" s="22">
        <f>STDEV('[1]1096R4'!$C94,'[1]1096R4'!$E94)</f>
        <v>0.020217210108124287</v>
      </c>
      <c r="D21" s="25">
        <f>'[1]1096R4'!$D94</f>
        <v>0.22386945485404977</v>
      </c>
      <c r="E21" s="22">
        <f>AVERAGE('[1]1096R4'!$B94,'[1]1096R4'!$F94)</f>
        <v>0.1423097651418802</v>
      </c>
      <c r="F21" s="22">
        <f>STDEV('[1]1096R4'!$B94,'[1]1096R4'!$F94)</f>
        <v>0.014399537343345476</v>
      </c>
      <c r="G21" s="22">
        <f>AVERAGE('[1]1096R4'!$H94:$I94)</f>
        <v>0.17454469881756737</v>
      </c>
      <c r="H21" s="22">
        <f>STDEV('[1]1096R4'!$H94:$I94)</f>
        <v>0.003302545000182582</v>
      </c>
      <c r="I21" s="22">
        <f>AVERAGE('[1]1096R4'!$G94,'[1]1096R4'!$J94)</f>
        <v>0.15555365950193945</v>
      </c>
      <c r="J21" s="22">
        <f>STDEV('[1]1096R4'!$H94:$I94)</f>
        <v>0.003302545000182582</v>
      </c>
      <c r="K21" s="22">
        <f>AVERAGE('[1]1096R4'!$L94:$R94)</f>
        <v>0.21537436640467159</v>
      </c>
      <c r="L21" s="22">
        <f>STDEV('[1]1096R4'!$L94:$R94)</f>
        <v>0.07074094657282008</v>
      </c>
      <c r="M21" s="22">
        <f>AVERAGE('[1]1096R4'!$K94,'[1]1096R4'!$S94)</f>
        <v>0.10246049689005651</v>
      </c>
      <c r="N21" s="22">
        <f>STDEV('[1]1096R4'!$K94,'[1]1096R4'!$S94)</f>
        <v>0.04362353953714336</v>
      </c>
      <c r="O21" s="22">
        <f>AVERAGE('[1]1096R4'!$U94:$V94)</f>
        <v>0.10982816556002803</v>
      </c>
      <c r="P21" s="22">
        <f>STDEV('[1]1096R4'!$U94:$V94)</f>
        <v>0.06199464882463836</v>
      </c>
      <c r="Q21" s="22">
        <f>AVERAGE('[1]1096R4'!$T94,'[1]1096R4'!$W94)</f>
        <v>0.136983721001247</v>
      </c>
      <c r="R21" s="22">
        <f>STDEV('[1]1096R4'!$T94,'[1]1096R4'!$W94)</f>
        <v>0.04572611626725767</v>
      </c>
      <c r="S21" s="22"/>
      <c r="T21" s="22">
        <f>AVERAGE('[1]1096R4'!$Y94:$AA94)</f>
        <v>0.1588069646690015</v>
      </c>
      <c r="U21" s="22">
        <f>STDEV('[1]1096R4'!$Y94:$AA94)</f>
        <v>0.05556343717747727</v>
      </c>
      <c r="V21" s="22">
        <f>AVERAGE('[1]1096R4'!$X94,'[1]1096R4'!$AB94)</f>
        <v>0.11267452744611106</v>
      </c>
      <c r="W21" s="22">
        <f>STDEV('[1]1096R4'!$X94,'[1]1096R4'!$AB94)</f>
        <v>0.07458863379567988</v>
      </c>
      <c r="X21" s="22"/>
      <c r="Y21" s="22">
        <f>AVERAGE('[1]1096R4'!$AI94:$AK94)</f>
        <v>0.17470151266618986</v>
      </c>
      <c r="Z21" s="22">
        <f>STDEV('[1]1096R4'!$AI94:$AK94)</f>
        <v>0.01220040770326589</v>
      </c>
      <c r="AA21" s="22">
        <f>'[1]1096R4'!$AH94</f>
        <v>0.18352247032235747</v>
      </c>
      <c r="AB21" s="22"/>
      <c r="AC21" s="22">
        <f>AVERAGE('[1]1096R4'!$AM94:$AO94)</f>
        <v>0.15256402136325628</v>
      </c>
      <c r="AD21" s="22">
        <f>STDEV(('[1]1096R4'!$AM94:$AO94))</f>
        <v>0.008132335918120653</v>
      </c>
      <c r="AE21" s="22">
        <f>AVERAGE('[1]1096R4'!$AL94,'[1]1096R4'!$AP94)</f>
        <v>0.13149119919526894</v>
      </c>
      <c r="AF21" s="22">
        <f>STDEV('[1]1096R4'!$AL94,'[1]1096R4'!$AP94)</f>
        <v>0.00026748693325401123</v>
      </c>
      <c r="AG21" s="22"/>
      <c r="AH21" s="22">
        <f>AVERAGE('[1]1096R4'!$AR94:$AT94)</f>
        <v>0.1399875228972727</v>
      </c>
      <c r="AI21" s="22">
        <f>STDEV('[1]1096R4'!$AR94:$AT94)</f>
        <v>0.06388030808321236</v>
      </c>
      <c r="AJ21" s="22">
        <f>AVERAGE('[1]1096R4'!$AQ94,'[1]1096R4'!$AU94)</f>
        <v>0.16827685179021074</v>
      </c>
      <c r="AK21" s="22">
        <f>STDEV('[1]1096R4'!$AQ94,'[1]1096R4'!$AU94)</f>
        <v>0.023506456479302565</v>
      </c>
      <c r="AL21" s="22"/>
      <c r="AM21" s="22">
        <f t="shared" si="0"/>
        <v>0.16752691978664533</v>
      </c>
      <c r="AN21" s="22">
        <f t="shared" si="1"/>
        <v>0.035428786145167625</v>
      </c>
      <c r="AO21" s="22">
        <f t="shared" si="2"/>
        <v>0.14165908641113392</v>
      </c>
      <c r="AP21" s="22">
        <f t="shared" si="3"/>
        <v>0.027140928348818115</v>
      </c>
      <c r="AQ21" s="22"/>
      <c r="AR21" s="22">
        <f>AVERAGE('[1]1096R4'!$AD94:$AF94)</f>
        <v>0.13210318572056934</v>
      </c>
      <c r="AS21" s="22">
        <f>STDEV('[1]1096R4'!$AD94:$AF94)</f>
        <v>0.0041199409010659995</v>
      </c>
      <c r="AT21" s="22">
        <f>AVERAGE('[1]1096R4'!$AC94,'[1]1096R4'!$AG94)</f>
        <v>0.11671309581792864</v>
      </c>
      <c r="AU21" s="22">
        <f>STDEV('[1]1096R4'!$AC94,'[1]1096R4'!$AG94)</f>
        <v>0.0032679691849788533</v>
      </c>
    </row>
    <row r="22" spans="1:47" s="21" customFormat="1" ht="12" customHeight="1">
      <c r="A22" s="22" t="str">
        <f>'[1]1096R4'!A103</f>
        <v>Fe2</v>
      </c>
      <c r="B22" s="22">
        <f>AVERAGE('[1]1096R4'!$C103,'[1]1096R4'!$E103)</f>
        <v>0.25033042353810864</v>
      </c>
      <c r="C22" s="22">
        <f>STDEV('[1]1096R4'!$C103,'[1]1096R4'!$E103)</f>
        <v>0.03488736361767376</v>
      </c>
      <c r="D22" s="25">
        <f>'[1]1096R4'!$D103</f>
        <v>0.3038425882975181</v>
      </c>
      <c r="E22" s="22">
        <f>AVERAGE('[1]1096R4'!$B103,'[1]1096R4'!$F103)</f>
        <v>0.2653594127144908</v>
      </c>
      <c r="F22" s="22">
        <f>STDEV('[1]1096R4'!$B103,'[1]1096R4'!$F103)</f>
        <v>0.013532689266419666</v>
      </c>
      <c r="G22" s="22">
        <f>AVERAGE('[1]1096R4'!$H103:$I103)</f>
        <v>0.2785753911642224</v>
      </c>
      <c r="H22" s="22">
        <f>STDEV('[1]1096R4'!$H103:$I103)</f>
        <v>0.003627959136639113</v>
      </c>
      <c r="I22" s="22">
        <f>AVERAGE('[1]1096R4'!$G103,'[1]1096R4'!$J103)</f>
        <v>0.2482573549553747</v>
      </c>
      <c r="J22" s="22">
        <f>STDEV('[1]1096R4'!$H103:$I103)</f>
        <v>0.003627959136639113</v>
      </c>
      <c r="K22" s="22">
        <f>AVERAGE('[1]1096R4'!$L103:$R103)</f>
        <v>0.2514177769773712</v>
      </c>
      <c r="L22" s="22">
        <f>STDEV('[1]1096R4'!$L103:$R103)</f>
        <v>0.013114508107103932</v>
      </c>
      <c r="M22" s="22">
        <f>AVERAGE('[1]1096R4'!$K103,'[1]1096R4'!$S103)</f>
        <v>0.25539982948999956</v>
      </c>
      <c r="N22" s="22">
        <f>STDEV('[1]1096R4'!$K103,'[1]1096R4'!$S103)</f>
        <v>0.020523840138615267</v>
      </c>
      <c r="O22" s="22">
        <f>AVERAGE('[1]1096R4'!$U103:$V103)</f>
        <v>0.2594336363423283</v>
      </c>
      <c r="P22" s="22">
        <f>STDEV('[1]1096R4'!$U103:$V103)</f>
        <v>0.00438132893555965</v>
      </c>
      <c r="Q22" s="22">
        <f>AVERAGE('[1]1096R4'!$T103,'[1]1096R4'!$W103)</f>
        <v>0.25877448898461564</v>
      </c>
      <c r="R22" s="22">
        <f>STDEV('[1]1096R4'!$T103,'[1]1096R4'!$W103)</f>
        <v>0.002288646476204816</v>
      </c>
      <c r="S22" s="22"/>
      <c r="T22" s="22">
        <f>AVERAGE('[1]1096R4'!$Y103:$AA103)</f>
        <v>0.24084778677108284</v>
      </c>
      <c r="U22" s="22">
        <f>STDEV('[1]1096R4'!$Y103:$AA103)</f>
        <v>0.005246528878064827</v>
      </c>
      <c r="V22" s="22">
        <f>AVERAGE('[1]1096R4'!$X103,'[1]1096R4'!$AB103)</f>
        <v>0.2617373828602659</v>
      </c>
      <c r="W22" s="22">
        <f>STDEV('[1]1096R4'!$X103,'[1]1096R4'!$AB103)</f>
        <v>0.017250890200115145</v>
      </c>
      <c r="X22" s="22"/>
      <c r="Y22" s="22">
        <f>AVERAGE('[1]1096R4'!$AI103:$AK103)</f>
        <v>0.2629721093963007</v>
      </c>
      <c r="Z22" s="22">
        <f>STDEV('[1]1096R4'!$AI103:$AK103)</f>
        <v>0.01138710478879711</v>
      </c>
      <c r="AA22" s="22">
        <f>'[1]1096R4'!$AH103</f>
        <v>0.28517546259699245</v>
      </c>
      <c r="AB22" s="22"/>
      <c r="AC22" s="22">
        <f>AVERAGE('[1]1096R4'!$AM103:$AO103)</f>
        <v>0.27420367126531037</v>
      </c>
      <c r="AD22" s="22">
        <f>STDEV(('[1]1096R4'!$AM103:$AO103))</f>
        <v>0.01627594595832582</v>
      </c>
      <c r="AE22" s="22">
        <f>AVERAGE('[1]1096R4'!$AL103,'[1]1096R4'!$AP103)</f>
        <v>0.2499413562123226</v>
      </c>
      <c r="AF22" s="22">
        <f>STDEV('[1]1096R4'!$AL103,'[1]1096R4'!$AP103)</f>
        <v>0.008163012252202938</v>
      </c>
      <c r="AG22" s="22"/>
      <c r="AH22" s="22">
        <f>AVERAGE('[1]1096R4'!$AR103:$AT103)</f>
        <v>0.25349289190805435</v>
      </c>
      <c r="AI22" s="22">
        <f>STDEV('[1]1096R4'!$AR103:$AT103)</f>
        <v>0.01936212611194618</v>
      </c>
      <c r="AJ22" s="22">
        <f>AVERAGE('[1]1096R4'!$AQ103,'[1]1096R4'!$AU103)</f>
        <v>0.2334091614312066</v>
      </c>
      <c r="AK22" s="22">
        <f>STDEV('[1]1096R4'!$AQ103,'[1]1096R4'!$AU103)</f>
        <v>0.0068322572780086105</v>
      </c>
      <c r="AL22" s="22"/>
      <c r="AM22" s="22">
        <f t="shared" si="0"/>
        <v>0.26390180840669963</v>
      </c>
      <c r="AN22" s="22">
        <f t="shared" si="1"/>
        <v>0.019096479366837407</v>
      </c>
      <c r="AO22" s="22">
        <f t="shared" si="2"/>
        <v>0.2572568061556585</v>
      </c>
      <c r="AP22" s="22">
        <f t="shared" si="3"/>
        <v>0.01499593749906894</v>
      </c>
      <c r="AQ22" s="22"/>
      <c r="AR22" s="22">
        <f>AVERAGE('[1]1096R4'!$AD103:$AF103)</f>
        <v>0.20530843785128206</v>
      </c>
      <c r="AS22" s="22">
        <f>STDEV('[1]1096R4'!$AD103:$AF103)</f>
        <v>0.00575606598868006</v>
      </c>
      <c r="AT22" s="22">
        <f>AVERAGE('[1]1096R4'!$AC103,'[1]1096R4'!$AG103)</f>
        <v>0.19106626249292308</v>
      </c>
      <c r="AU22" s="22">
        <f>STDEV('[1]1096R4'!$AC103,'[1]1096R4'!$AG103)</f>
        <v>0.003845043050533777</v>
      </c>
    </row>
    <row r="23" spans="1:47" s="21" customFormat="1" ht="11.25">
      <c r="A23" s="22" t="str">
        <f>'[1]1096R4'!A102</f>
        <v>Mn</v>
      </c>
      <c r="B23" s="22">
        <f>AVERAGE('[1]1096R4'!$C102,'[1]1096R4'!$E102)</f>
        <v>0.006593320329622244</v>
      </c>
      <c r="C23" s="22">
        <f>STDEV('[1]1096R4'!$C102,'[1]1096R4'!$E102)</f>
        <v>0.0012493105915436721</v>
      </c>
      <c r="D23" s="25">
        <f>'[1]1096R4'!$D102</f>
        <v>0.007538701124667371</v>
      </c>
      <c r="E23" s="22">
        <f>AVERAGE('[1]1096R4'!$B102,'[1]1096R4'!$F102)</f>
        <v>0.008135841544756908</v>
      </c>
      <c r="F23" s="22">
        <f>STDEV('[1]1096R4'!$B102,'[1]1096R4'!$F102)</f>
        <v>0.0009625772487998108</v>
      </c>
      <c r="G23" s="22">
        <f>AVERAGE('[1]1096R4'!$H102:$I102)</f>
        <v>0.008023593591573982</v>
      </c>
      <c r="H23" s="22">
        <f>STDEV('[1]1096R4'!$H102:$I102)</f>
        <v>0.0010692449570948207</v>
      </c>
      <c r="I23" s="22">
        <f>AVERAGE('[1]1096R4'!$G102,'[1]1096R4'!$J102)</f>
        <v>0.006653367581664059</v>
      </c>
      <c r="J23" s="22">
        <f>STDEV('[1]1096R4'!$H102:$I102)</f>
        <v>0.0010692449570948207</v>
      </c>
      <c r="K23" s="22">
        <f>AVERAGE('[1]1096R4'!$L102:$R102)</f>
        <v>0.006959256732214379</v>
      </c>
      <c r="L23" s="22">
        <f>STDEV('[1]1096R4'!$L102:$R102)</f>
        <v>0.0010848376836341258</v>
      </c>
      <c r="M23" s="22">
        <f>AVERAGE('[1]1096R4'!$K102,'[1]1096R4'!$S102)</f>
        <v>0.008165507500379275</v>
      </c>
      <c r="N23" s="22">
        <f>STDEV('[1]1096R4'!$K102,'[1]1096R4'!$S102)</f>
        <v>0.0008569035894218743</v>
      </c>
      <c r="O23" s="22">
        <f>AVERAGE('[1]1096R4'!$U102:$V102)</f>
        <v>0.008955141219130748</v>
      </c>
      <c r="P23" s="22">
        <f>STDEV('[1]1096R4'!$U102:$V102)</f>
        <v>0.0011879981205860793</v>
      </c>
      <c r="Q23" s="22">
        <f>AVERAGE('[1]1096R4'!$T102,'[1]1096R4'!$W102)</f>
        <v>0.008093420614566743</v>
      </c>
      <c r="R23" s="22">
        <f>STDEV('[1]1096R4'!$T102,'[1]1096R4'!$W102)</f>
        <v>0.0007834130218578079</v>
      </c>
      <c r="S23" s="22"/>
      <c r="T23" s="22">
        <f>AVERAGE('[1]1096R4'!$Y102:$AA102)</f>
        <v>0.007244861861351151</v>
      </c>
      <c r="U23" s="22">
        <f>STDEV('[1]1096R4'!$Y102:$AA102)</f>
        <v>0.0006756988787596118</v>
      </c>
      <c r="V23" s="22">
        <f>AVERAGE('[1]1096R4'!$X102,'[1]1096R4'!$AB102)</f>
        <v>0.007668482374110133</v>
      </c>
      <c r="W23" s="22">
        <f>STDEV('[1]1096R4'!$X102,'[1]1096R4'!$AB102)</f>
        <v>0.0017049470034997984</v>
      </c>
      <c r="X23" s="22"/>
      <c r="Y23" s="22">
        <f>AVERAGE('[1]1096R4'!$AI102:$AK102)</f>
        <v>0.007343949903601266</v>
      </c>
      <c r="Z23" s="22">
        <f>STDEV('[1]1096R4'!$AI102:$AK102)</f>
        <v>0.001376232221403236</v>
      </c>
      <c r="AA23" s="22">
        <f>'[1]1096R4'!$AH102</f>
        <v>0.007015207293318018</v>
      </c>
      <c r="AB23" s="22"/>
      <c r="AC23" s="22">
        <f>AVERAGE('[1]1096R4'!$AM102:$AO102)</f>
        <v>0.008457121286557873</v>
      </c>
      <c r="AD23" s="22">
        <f>STDEV(('[1]1096R4'!$AM102:$AO102))</f>
        <v>0.0012656252758282787</v>
      </c>
      <c r="AE23" s="22">
        <f>AVERAGE('[1]1096R4'!$AL102,'[1]1096R4'!$AP102)</f>
        <v>0.006901057095799872</v>
      </c>
      <c r="AF23" s="22">
        <f>STDEV('[1]1096R4'!$AL102,'[1]1096R4'!$AP102)</f>
        <v>0.0008491926724384196</v>
      </c>
      <c r="AG23" s="22"/>
      <c r="AH23" s="22">
        <f>AVERAGE('[1]1096R4'!$AR102:$AT102)</f>
        <v>0.00656934943116829</v>
      </c>
      <c r="AI23" s="22">
        <f>STDEV('[1]1096R4'!$AR102:$AT102)</f>
        <v>0.0014047466986618757</v>
      </c>
      <c r="AJ23" s="22">
        <f>AVERAGE('[1]1096R4'!$AQ102,'[1]1096R4'!$AU102)</f>
        <v>0.007145393166919059</v>
      </c>
      <c r="AK23" s="22">
        <f>STDEV('[1]1096R4'!$AQ102,'[1]1096R4'!$AU102)</f>
        <v>0.0003864428954334218</v>
      </c>
      <c r="AL23" s="22"/>
      <c r="AM23" s="22">
        <f t="shared" si="0"/>
        <v>0.0075205883866541435</v>
      </c>
      <c r="AN23" s="22">
        <f t="shared" si="1"/>
        <v>0.0008197087215877372</v>
      </c>
      <c r="AO23" s="22">
        <f t="shared" si="2"/>
        <v>0.007472284646439259</v>
      </c>
      <c r="AP23" s="22">
        <f t="shared" si="3"/>
        <v>0.0006161948835373534</v>
      </c>
      <c r="AQ23" s="22"/>
      <c r="AR23" s="22">
        <f>AVERAGE('[1]1096R4'!$AD102:$AF102)</f>
        <v>0.005803120929844026</v>
      </c>
      <c r="AS23" s="22">
        <f>STDEV('[1]1096R4'!$AD102:$AF102)</f>
        <v>0.0007232499716523336</v>
      </c>
      <c r="AT23" s="22">
        <f>AVERAGE('[1]1096R4'!$AC102,'[1]1096R4'!$AG102)</f>
        <v>0.005946327636645405</v>
      </c>
      <c r="AU23" s="22">
        <f>STDEV('[1]1096R4'!$AC102,'[1]1096R4'!$AG102)</f>
        <v>0.0006989831404601199</v>
      </c>
    </row>
    <row r="24" spans="1:47" s="21" customFormat="1" ht="11.25">
      <c r="A24" s="22" t="str">
        <f>'[1]1096R4'!A93</f>
        <v>Mg</v>
      </c>
      <c r="B24" s="22">
        <f>AVERAGE('[1]1096R4'!$C93,'[1]1096R4'!$E93)</f>
        <v>0.8715942448526474</v>
      </c>
      <c r="C24" s="22">
        <f>STDEV('[1]1096R4'!$C93,'[1]1096R4'!$E93)</f>
        <v>0.034039304869011335</v>
      </c>
      <c r="D24" s="25">
        <f>'[1]1096R4'!$D93</f>
        <v>0.8404993578470306</v>
      </c>
      <c r="E24" s="22">
        <f>AVERAGE('[1]1096R4'!$B93,'[1]1096R4'!$F93)</f>
        <v>0.89665991423886</v>
      </c>
      <c r="F24" s="22">
        <f>STDEV('[1]1096R4'!$B93,'[1]1096R4'!$F93)</f>
        <v>0.03838882896523807</v>
      </c>
      <c r="G24" s="22">
        <f>AVERAGE('[1]1096R4'!$H93:$I93)</f>
        <v>0.8469113663236758</v>
      </c>
      <c r="H24" s="22">
        <f>STDEV('[1]1096R4'!$H93:$I93)</f>
        <v>0.015453083486771355</v>
      </c>
      <c r="I24" s="22">
        <f>AVERAGE('[1]1096R4'!$G93,'[1]1096R4'!$J93)</f>
        <v>0.8658639388492788</v>
      </c>
      <c r="J24" s="22">
        <f>STDEV('[1]1096R4'!$H93:$I93)</f>
        <v>0.015453083486771355</v>
      </c>
      <c r="K24" s="22">
        <f>AVERAGE('[1]1096R4'!$L93:$R93)</f>
        <v>0.8681046095367023</v>
      </c>
      <c r="L24" s="22">
        <f>STDEV('[1]1096R4'!$L93:$R93)</f>
        <v>0.08595830009138744</v>
      </c>
      <c r="M24" s="22">
        <f>AVERAGE('[1]1096R4'!$K93,'[1]1096R4'!$S93)</f>
        <v>0.9520119193097514</v>
      </c>
      <c r="N24" s="22">
        <f>STDEV('[1]1096R4'!$K93,'[1]1096R4'!$S93)</f>
        <v>0.03684678799625544</v>
      </c>
      <c r="O24" s="22">
        <f>AVERAGE('[1]1096R4'!$U93:$V93)</f>
        <v>0.9426831318713671</v>
      </c>
      <c r="P24" s="22">
        <f>STDEV('[1]1096R4'!$U93:$V93)</f>
        <v>0.06828553243779661</v>
      </c>
      <c r="Q24" s="22">
        <f>AVERAGE('[1]1096R4'!$T93,'[1]1096R4'!$W93)</f>
        <v>0.9509834735246097</v>
      </c>
      <c r="R24" s="22">
        <f>STDEV('[1]1096R4'!$T93,'[1]1096R4'!$W93)</f>
        <v>0.04334978878588021</v>
      </c>
      <c r="S24" s="22"/>
      <c r="T24" s="22">
        <f>AVERAGE('[1]1096R4'!$Y93:$AA93)</f>
        <v>0.8816776046294965</v>
      </c>
      <c r="U24" s="22">
        <f>STDEV('[1]1096R4'!$Y93:$AA93)</f>
        <v>0.0530708398611859</v>
      </c>
      <c r="V24" s="22">
        <f>AVERAGE('[1]1096R4'!$X93,'[1]1096R4'!$AB93)</f>
        <v>0.9549286637195371</v>
      </c>
      <c r="W24" s="22">
        <f>STDEV('[1]1096R4'!$X93,'[1]1096R4'!$AB93)</f>
        <v>0.0981124313321633</v>
      </c>
      <c r="X24" s="22"/>
      <c r="Y24" s="22">
        <f>AVERAGE('[1]1096R4'!$AI93:$AK93)</f>
        <v>0.8624861041545747</v>
      </c>
      <c r="Z24" s="22">
        <f>STDEV('[1]1096R4'!$AI93:$AK93)</f>
        <v>0.02615717548605033</v>
      </c>
      <c r="AA24" s="22">
        <f>'[1]1096R4'!$AH93</f>
        <v>0.8479799616834879</v>
      </c>
      <c r="AB24" s="22"/>
      <c r="AC24" s="22">
        <f>AVERAGE('[1]1096R4'!$AM93:$AO93)</f>
        <v>0.9006698713012127</v>
      </c>
      <c r="AD24" s="22">
        <f>STDEV(('[1]1096R4'!$AM93:$AO93))</f>
        <v>0.02197119064319675</v>
      </c>
      <c r="AE24" s="22">
        <f>AVERAGE('[1]1096R4'!$AL93,'[1]1096R4'!$AP93)</f>
        <v>0.8874461989974853</v>
      </c>
      <c r="AF24" s="22">
        <f>STDEV('[1]1096R4'!$AL93,'[1]1096R4'!$AP93)</f>
        <v>0.0018457408837836572</v>
      </c>
      <c r="AG24" s="22"/>
      <c r="AH24" s="22">
        <f>AVERAGE('[1]1096R4'!$AR93:$AT93)</f>
        <v>0.9177542382308741</v>
      </c>
      <c r="AI24" s="22">
        <f>STDEV('[1]1096R4'!$AR93:$AT93)</f>
        <v>0.08048030187429651</v>
      </c>
      <c r="AJ24" s="22">
        <f>AVERAGE('[1]1096R4'!$AQ93,'[1]1096R4'!$AU93)</f>
        <v>0.8870143499532771</v>
      </c>
      <c r="AK24" s="22">
        <f>STDEV('[1]1096R4'!$AQ93,'[1]1096R4'!$AU93)</f>
        <v>0.011161931500133442</v>
      </c>
      <c r="AL24" s="22"/>
      <c r="AM24" s="22">
        <f t="shared" si="0"/>
        <v>0.8813756143052868</v>
      </c>
      <c r="AN24" s="22">
        <f t="shared" si="1"/>
        <v>0.03343208904006882</v>
      </c>
      <c r="AO24" s="22">
        <f t="shared" si="2"/>
        <v>0.9053610525345358</v>
      </c>
      <c r="AP24" s="22">
        <f t="shared" si="3"/>
        <v>0.041919176661227193</v>
      </c>
      <c r="AQ24" s="22"/>
      <c r="AR24" s="22">
        <f>AVERAGE('[1]1096R4'!$AD93:$AF93)</f>
        <v>0.9053012058659342</v>
      </c>
      <c r="AS24" s="22">
        <f>STDEV('[1]1096R4'!$AD93:$AF93)</f>
        <v>0.013846340023202279</v>
      </c>
      <c r="AT24" s="22">
        <f>AVERAGE('[1]1096R4'!$AC93,'[1]1096R4'!$AG93)</f>
        <v>0.9172296833222204</v>
      </c>
      <c r="AU24" s="22">
        <f>STDEV('[1]1096R4'!$AC93,'[1]1096R4'!$AG93)</f>
        <v>0.004239871336536912</v>
      </c>
    </row>
    <row r="25" spans="1:47" s="21" customFormat="1" ht="11.25">
      <c r="A25" s="22" t="str">
        <f>'[1]1096R4'!A99</f>
        <v>Ca</v>
      </c>
      <c r="B25" s="22">
        <f>AVERAGE('[1]1096R4'!$C99,'[1]1096R4'!$E99)</f>
        <v>0.8106062081321475</v>
      </c>
      <c r="C25" s="22">
        <f>STDEV('[1]1096R4'!$C99,'[1]1096R4'!$E99)</f>
        <v>0.06748110884352464</v>
      </c>
      <c r="D25" s="25">
        <f>'[1]1096R4'!$D99</f>
        <v>0.762367313974153</v>
      </c>
      <c r="E25" s="22">
        <f>AVERAGE('[1]1096R4'!$B99,'[1]1096R4'!$F99)</f>
        <v>0.7807111447770965</v>
      </c>
      <c r="F25" s="22">
        <f>STDEV('[1]1096R4'!$B99,'[1]1096R4'!$F99)</f>
        <v>0.04046816529878631</v>
      </c>
      <c r="G25" s="22">
        <f>AVERAGE('[1]1096R4'!$H99:$I99)</f>
        <v>0.810939785236686</v>
      </c>
      <c r="H25" s="22">
        <f>STDEV('[1]1096R4'!$H99:$I99)</f>
        <v>0.017133964530812798</v>
      </c>
      <c r="I25" s="22">
        <f>AVERAGE('[1]1096R4'!$G99,'[1]1096R4'!$J99)</f>
        <v>0.8157026890427566</v>
      </c>
      <c r="J25" s="22">
        <f>STDEV('[1]1096R4'!$H99:$I99)</f>
        <v>0.017133964530812798</v>
      </c>
      <c r="K25" s="22">
        <f>AVERAGE('[1]1096R4'!$L99:$R99)</f>
        <v>0.7970935016939731</v>
      </c>
      <c r="L25" s="22">
        <f>STDEV('[1]1096R4'!$L99:$R99)</f>
        <v>0.06740260185445333</v>
      </c>
      <c r="M25" s="22">
        <f>AVERAGE('[1]1096R4'!$K99,'[1]1096R4'!$S99)</f>
        <v>0.7591506416514989</v>
      </c>
      <c r="N25" s="22">
        <f>STDEV('[1]1096R4'!$K99,'[1]1096R4'!$S99)</f>
        <v>0.010089830715422878</v>
      </c>
      <c r="O25" s="22">
        <f>AVERAGE('[1]1096R4'!$U99:$V99)</f>
        <v>0.7469925063635586</v>
      </c>
      <c r="P25" s="22">
        <f>STDEV('[1]1096R4'!$U99:$V99)</f>
        <v>0.04824537603293236</v>
      </c>
      <c r="Q25" s="22">
        <f>AVERAGE('[1]1096R4'!$T99,'[1]1096R4'!$W99)</f>
        <v>0.729016933366171</v>
      </c>
      <c r="R25" s="22">
        <f>STDEV('[1]1096R4'!$T99,'[1]1096R4'!$W99)</f>
        <v>0.037950143208263516</v>
      </c>
      <c r="S25" s="22"/>
      <c r="T25" s="22">
        <f>AVERAGE('[1]1096R4'!$Y99:$AA99)</f>
        <v>0.810849063747745</v>
      </c>
      <c r="U25" s="22">
        <f>STDEV('[1]1096R4'!$Y99:$AA99)</f>
        <v>0.031022890723692038</v>
      </c>
      <c r="V25" s="22">
        <f>AVERAGE('[1]1096R4'!$X99,'[1]1096R4'!$AB99)</f>
        <v>0.7388801021327145</v>
      </c>
      <c r="W25" s="22">
        <f>STDEV('[1]1096R4'!$X99,'[1]1096R4'!$AB99)</f>
        <v>0.08409158027108175</v>
      </c>
      <c r="X25" s="22"/>
      <c r="Y25" s="22">
        <f>AVERAGE('[1]1096R4'!$AI99:$AK99)</f>
        <v>0.7872186313775383</v>
      </c>
      <c r="Z25" s="22">
        <f>STDEV('[1]1096R4'!$AI99:$AK99)</f>
        <v>0.024734250785970583</v>
      </c>
      <c r="AA25" s="22">
        <f>'[1]1096R4'!$AH99</f>
        <v>0.7725073812497986</v>
      </c>
      <c r="AB25" s="22"/>
      <c r="AC25" s="22">
        <f>AVERAGE('[1]1096R4'!$AM99:$AO99)</f>
        <v>0.7472837802038207</v>
      </c>
      <c r="AD25" s="22">
        <f>STDEV(('[1]1096R4'!$AM99:$AO99))</f>
        <v>0.005630881596239872</v>
      </c>
      <c r="AE25" s="22">
        <f>AVERAGE('[1]1096R4'!$AL99,'[1]1096R4'!$AP99)</f>
        <v>0.8115232586937531</v>
      </c>
      <c r="AF25" s="22">
        <f>STDEV('[1]1096R4'!$AL99,'[1]1096R4'!$AP99)</f>
        <v>0.014669350215590267</v>
      </c>
      <c r="AG25" s="22"/>
      <c r="AH25" s="22">
        <f>AVERAGE('[1]1096R4'!$AR99:$AT99)</f>
        <v>0.768257761658278</v>
      </c>
      <c r="AI25" s="22">
        <f>STDEV('[1]1096R4'!$AR99:$AT99)</f>
        <v>0.07302645247140244</v>
      </c>
      <c r="AJ25" s="22">
        <f>AVERAGE('[1]1096R4'!$AQ99,'[1]1096R4'!$AU99)</f>
        <v>0.8103649611303638</v>
      </c>
      <c r="AK25" s="22">
        <f>STDEV('[1]1096R4'!$AQ99,'[1]1096R4'!$AU99)</f>
        <v>0.038939386071635905</v>
      </c>
      <c r="AL25" s="22"/>
      <c r="AM25" s="22">
        <f t="shared" si="0"/>
        <v>0.7824009502653222</v>
      </c>
      <c r="AN25" s="22">
        <f t="shared" si="1"/>
        <v>0.02680188391709209</v>
      </c>
      <c r="AO25" s="22">
        <f t="shared" si="2"/>
        <v>0.7772321390055191</v>
      </c>
      <c r="AP25" s="22">
        <f t="shared" si="3"/>
        <v>0.033616747871743034</v>
      </c>
      <c r="AQ25" s="22"/>
      <c r="AR25" s="22">
        <f>AVERAGE('[1]1096R4'!$AD99:$AF99)</f>
        <v>0.8303547983508096</v>
      </c>
      <c r="AS25" s="22">
        <f>STDEV('[1]1096R4'!$AD99:$AF99)</f>
        <v>0.008269808222709993</v>
      </c>
      <c r="AT25" s="22">
        <f>AVERAGE('[1]1096R4'!$AC99,'[1]1096R4'!$AG99)</f>
        <v>0.8482113527009876</v>
      </c>
      <c r="AU25" s="22">
        <f>STDEV('[1]1096R4'!$AC99,'[1]1096R4'!$AG99)</f>
        <v>0.0015831168803774058</v>
      </c>
    </row>
    <row r="26" spans="1:47" s="21" customFormat="1" ht="13.5" customHeight="1">
      <c r="A26" s="22" t="str">
        <f>'[1]1096R4'!A92</f>
        <v>Na</v>
      </c>
      <c r="B26" s="22">
        <f>AVERAGE('[1]1096R4'!$C92,'[1]1096R4'!$E92)</f>
        <v>0.015767751839168703</v>
      </c>
      <c r="C26" s="22">
        <f>STDEV('[1]1096R4'!$C92,'[1]1096R4'!$E92)</f>
        <v>0.00048126021572172185</v>
      </c>
      <c r="D26" s="25">
        <f>'[1]1096R4'!$D92</f>
        <v>0.018047627703244275</v>
      </c>
      <c r="E26" s="22">
        <f>AVERAGE('[1]1096R4'!$B92,'[1]1096R4'!$F92)</f>
        <v>0.016234294403844374</v>
      </c>
      <c r="F26" s="22">
        <f>STDEV('[1]1096R4'!$B92,'[1]1096R4'!$F92)</f>
        <v>0.0014772482424763478</v>
      </c>
      <c r="G26" s="22">
        <f>AVERAGE('[1]1096R4'!$H92:$I92)</f>
        <v>0.018301247651567383</v>
      </c>
      <c r="H26" s="22">
        <f>STDEV('[1]1096R4'!$H92:$I92)</f>
        <v>2.4114746830982747E-06</v>
      </c>
      <c r="I26" s="22">
        <f>AVERAGE('[1]1096R4'!$G92,'[1]1096R4'!$J92)</f>
        <v>0.015874034958593228</v>
      </c>
      <c r="J26" s="22">
        <f>STDEV('[1]1096R4'!$H92:$I92)</f>
        <v>2.4114746830982747E-06</v>
      </c>
      <c r="K26" s="22">
        <f>AVERAGE('[1]1096R4'!$L92:$R92)</f>
        <v>0.017961723480204864</v>
      </c>
      <c r="L26" s="22">
        <f>STDEV('[1]1096R4'!$L92:$R92)</f>
        <v>0.0038042635594725386</v>
      </c>
      <c r="M26" s="22">
        <f>AVERAGE('[1]1096R4'!$K92,'[1]1096R4'!$S92)</f>
        <v>0.014549751369485381</v>
      </c>
      <c r="N26" s="22">
        <f>STDEV('[1]1096R4'!$K92,'[1]1096R4'!$S92)</f>
        <v>0.0015979683008731</v>
      </c>
      <c r="O26" s="22">
        <f>AVERAGE('[1]1096R4'!$U92:$V92)</f>
        <v>0.013747289931316953</v>
      </c>
      <c r="P26" s="22">
        <f>STDEV('[1]1096R4'!$U92:$V92)</f>
        <v>0.004690690553529386</v>
      </c>
      <c r="Q26" s="22">
        <f>AVERAGE('[1]1096R4'!$T92,'[1]1096R4'!$W92)</f>
        <v>0.014666214846826967</v>
      </c>
      <c r="R26" s="22">
        <f>STDEV('[1]1096R4'!$T92,'[1]1096R4'!$W92)</f>
        <v>0.0022357595156291196</v>
      </c>
      <c r="S26" s="22"/>
      <c r="T26" s="22">
        <f>AVERAGE('[1]1096R4'!$Y92:$AA92)</f>
        <v>0.016486902037630313</v>
      </c>
      <c r="U26" s="22">
        <f>STDEV('[1]1096R4'!$Y92:$AA92)</f>
        <v>0.0030945425455462623</v>
      </c>
      <c r="V26" s="22">
        <f>AVERAGE('[1]1096R4'!$X92,'[1]1096R4'!$AB92)</f>
        <v>0.01459061774350882</v>
      </c>
      <c r="W26" s="22">
        <f>STDEV('[1]1096R4'!$X92,'[1]1096R4'!$AB92)</f>
        <v>0.00582004309655759</v>
      </c>
      <c r="X26" s="22"/>
      <c r="Y26" s="22">
        <f>AVERAGE('[1]1096R4'!$AI92:$AK92)</f>
        <v>0.017978193841076115</v>
      </c>
      <c r="Z26" s="22">
        <f>STDEV('[1]1096R4'!$AI92:$AK92)</f>
        <v>0.0011665495131423708</v>
      </c>
      <c r="AA26" s="22">
        <f>'[1]1096R4'!$AH92</f>
        <v>0.021072077296665374</v>
      </c>
      <c r="AB26" s="22"/>
      <c r="AC26" s="22">
        <f>AVERAGE('[1]1096R4'!$AM92:$AO92)</f>
        <v>0.019068456328787602</v>
      </c>
      <c r="AD26" s="22">
        <f>STDEV(('[1]1096R4'!$AM92:$AO92))</f>
        <v>0.0015214617053221212</v>
      </c>
      <c r="AE26" s="22">
        <f>AVERAGE('[1]1096R4'!$AL92,'[1]1096R4'!$AP92)</f>
        <v>0.01716693744835575</v>
      </c>
      <c r="AF26" s="22">
        <f>STDEV('[1]1096R4'!$AL92,'[1]1096R4'!$AP92)</f>
        <v>0.00010778020219245408</v>
      </c>
      <c r="AG26" s="22"/>
      <c r="AH26" s="22">
        <f>AVERAGE('[1]1096R4'!$AR92:$AT92)</f>
        <v>0.01501021297923622</v>
      </c>
      <c r="AI26" s="22">
        <f>STDEV('[1]1096R4'!$AR92:$AT92)</f>
        <v>0.003841764055921214</v>
      </c>
      <c r="AJ26" s="22">
        <f>AVERAGE('[1]1096R4'!$AQ92,'[1]1096R4'!$AU92)</f>
        <v>0.016393778720155905</v>
      </c>
      <c r="AK26" s="22">
        <f>STDEV('[1]1096R4'!$AQ92,'[1]1096R4'!$AU92)</f>
        <v>0.0029507725075074175</v>
      </c>
      <c r="AL26" s="22"/>
      <c r="AM26" s="22">
        <f t="shared" si="0"/>
        <v>0.016929933976914713</v>
      </c>
      <c r="AN26" s="22">
        <f t="shared" si="1"/>
        <v>0.001775808023195561</v>
      </c>
      <c r="AO26" s="22">
        <f t="shared" si="2"/>
        <v>0.01631846334842947</v>
      </c>
      <c r="AP26" s="22">
        <f t="shared" si="3"/>
        <v>0.0021504399844551277</v>
      </c>
      <c r="AQ26" s="22"/>
      <c r="AR26" s="22">
        <f>AVERAGE('[1]1096R4'!$AD92:$AF92)</f>
        <v>0.016784591709276993</v>
      </c>
      <c r="AS26" s="22">
        <f>STDEV('[1]1096R4'!$AD92:$AF92)</f>
        <v>0.0016893768657913445</v>
      </c>
      <c r="AT26" s="22">
        <f>AVERAGE('[1]1096R4'!$AC92,'[1]1096R4'!$AG92)</f>
        <v>0.015832760074166688</v>
      </c>
      <c r="AU26" s="22">
        <f>STDEV('[1]1096R4'!$AC92,'[1]1096R4'!$AG92)</f>
        <v>0.001042333117910087</v>
      </c>
    </row>
    <row r="27" spans="1:47" s="21" customFormat="1" ht="11.25">
      <c r="A27" s="22" t="str">
        <f>'[1]1096R4'!A98</f>
        <v>K</v>
      </c>
      <c r="B27" s="22">
        <f>AVERAGE('[1]1096R4'!$C98,'[1]1096R4'!$E98)</f>
        <v>0.0005645821668909446</v>
      </c>
      <c r="C27" s="22">
        <f>STDEV('[1]1096R4'!$C98,'[1]1096R4'!$E98)</f>
        <v>0.0005307808281043146</v>
      </c>
      <c r="D27" s="25">
        <f>'[1]1096R4'!$D98</f>
        <v>0.00018924223858089487</v>
      </c>
      <c r="E27" s="22">
        <f>AVERAGE('[1]1096R4'!$B98,'[1]1096R4'!$F98)</f>
        <v>0.0007499448965319049</v>
      </c>
      <c r="F27" s="22">
        <f>STDEV('[1]1096R4'!$B98,'[1]1096R4'!$F98)</f>
        <v>0.0002665888175260681</v>
      </c>
      <c r="G27" s="22">
        <f>AVERAGE('[1]1096R4'!$H98:$I98)</f>
        <v>0.0003320486288044904</v>
      </c>
      <c r="H27" s="22">
        <f>STDEV('[1]1096R4'!$H98:$I98)</f>
        <v>6.885116438886965E-05</v>
      </c>
      <c r="I27" s="22">
        <f>AVERAGE('[1]1096R4'!$G98,'[1]1096R4'!$J98)</f>
        <v>0.00079919139062477</v>
      </c>
      <c r="J27" s="22">
        <f>STDEV('[1]1096R4'!$H98:$I98)</f>
        <v>6.885116438886965E-05</v>
      </c>
      <c r="K27" s="22">
        <f>AVERAGE('[1]1096R4'!$L98:$R98)</f>
        <v>0.0004085873853063335</v>
      </c>
      <c r="L27" s="22">
        <f>STDEV('[1]1096R4'!$L98:$R98)</f>
        <v>0.00040649831376549106</v>
      </c>
      <c r="M27" s="22">
        <f>AVERAGE('[1]1096R4'!$K98,'[1]1096R4'!$S98)</f>
        <v>0.0006054106869259604</v>
      </c>
      <c r="N27" s="22">
        <f>STDEV('[1]1096R4'!$K98,'[1]1096R4'!$S98)</f>
        <v>6.394686776412538E-05</v>
      </c>
      <c r="O27" s="22">
        <f>AVERAGE('[1]1096R4'!$U98:$V98)</f>
        <v>4.668724655879811E-05</v>
      </c>
      <c r="P27" s="22">
        <f>STDEV('[1]1096R4'!$U98:$V98)</f>
        <v>6.602573727330891E-05</v>
      </c>
      <c r="Q27" s="22">
        <f>AVERAGE('[1]1096R4'!$T98,'[1]1096R4'!$W98)</f>
        <v>0.00032634858324382966</v>
      </c>
      <c r="R27" s="22">
        <f>STDEV('[1]1096R4'!$T98,'[1]1096R4'!$W98)</f>
        <v>6.662426591831718E-05</v>
      </c>
      <c r="S27" s="22"/>
      <c r="T27" s="22">
        <f>AVERAGE('[1]1096R4'!$Y98:$AA98)</f>
        <v>0.0007791534556457603</v>
      </c>
      <c r="U27" s="22">
        <f>STDEV('[1]1096R4'!$Y98:$AA98)</f>
        <v>0.00011568855773943743</v>
      </c>
      <c r="V27" s="22">
        <f>AVERAGE('[1]1096R4'!$X98,'[1]1096R4'!$AB98)</f>
        <v>0.0003041938618133776</v>
      </c>
      <c r="W27" s="22">
        <f>STDEV('[1]1096R4'!$X98,'[1]1096R4'!$AB98)</f>
        <v>0.0004301950849671258</v>
      </c>
      <c r="X27" s="22"/>
      <c r="Y27" s="22">
        <f>AVERAGE('[1]1096R4'!$AI98:$AK98)</f>
        <v>0.00011002295608560142</v>
      </c>
      <c r="Z27" s="22">
        <f>STDEV('[1]1096R4'!$AI98:$AK98)</f>
        <v>0.00019056534993918108</v>
      </c>
      <c r="AA27" s="22">
        <f>'[1]1096R4'!$AH98</f>
        <v>0.0005259127761080433</v>
      </c>
      <c r="AB27" s="22"/>
      <c r="AC27" s="22">
        <f>AVERAGE('[1]1096R4'!$AM98:$AO98)</f>
        <v>7.881459457271129E-05</v>
      </c>
      <c r="AD27" s="22">
        <f>STDEV(('[1]1096R4'!$AM98:$AO98))</f>
        <v>9.831567230266456E-05</v>
      </c>
      <c r="AE27" s="22">
        <f>AVERAGE('[1]1096R4'!$AL98,'[1]1096R4'!$AP98)</f>
        <v>0.00011769316569402774</v>
      </c>
      <c r="AF27" s="22">
        <f>STDEV('[1]1096R4'!$AL98,'[1]1096R4'!$AP98)</f>
        <v>0.0001664432711231179</v>
      </c>
      <c r="AG27" s="22"/>
      <c r="AH27" s="22">
        <f>AVERAGE('[1]1096R4'!$AR98:$AT98)</f>
        <v>0.0007510623654775802</v>
      </c>
      <c r="AI27" s="22">
        <f>STDEV('[1]1096R4'!$AR98:$AT98)</f>
        <v>0.0007821344210355568</v>
      </c>
      <c r="AJ27" s="22">
        <f>AVERAGE('[1]1096R4'!$AQ98,'[1]1096R4'!$AU98)</f>
        <v>0.0003280727486678284</v>
      </c>
      <c r="AK27" s="22">
        <f>STDEV('[1]1096R4'!$AQ98,'[1]1096R4'!$AU98)</f>
        <v>0.00019838473293659175</v>
      </c>
      <c r="AL27" s="22"/>
      <c r="AM27" s="22">
        <f t="shared" si="0"/>
        <v>0.00036224455976923494</v>
      </c>
      <c r="AN27" s="22">
        <f t="shared" si="1"/>
        <v>0.0002833828629414971</v>
      </c>
      <c r="AO27" s="22">
        <f t="shared" si="2"/>
        <v>0.0004695960137012177</v>
      </c>
      <c r="AP27" s="22">
        <f t="shared" si="3"/>
        <v>0.00023922134369299617</v>
      </c>
      <c r="AQ27" s="22"/>
      <c r="AR27" s="22">
        <f>AVERAGE('[1]1096R4'!$AD98:$AF98)</f>
        <v>0.00012448149464066023</v>
      </c>
      <c r="AS27" s="22">
        <f>STDEV('[1]1096R4'!$AD98:$AF98)</f>
        <v>0.00014274012875382504</v>
      </c>
      <c r="AT27" s="22">
        <f>AVERAGE('[1]1096R4'!$AC98,'[1]1096R4'!$AG98)</f>
        <v>0.0003248287539554136</v>
      </c>
      <c r="AU27" s="22">
        <f>STDEV('[1]1096R4'!$AC98,'[1]1096R4'!$AG98)</f>
        <v>1.0080914660359053E-07</v>
      </c>
    </row>
    <row r="28" spans="1:47" s="21" customFormat="1" ht="11.25">
      <c r="A28" s="22" t="str">
        <f>'[1]1096R4'!A106</f>
        <v>Sum</v>
      </c>
      <c r="B28" s="22">
        <f>AVERAGE('[1]1096R4'!$C106,'[1]1096R4'!$E106)</f>
        <v>4</v>
      </c>
      <c r="C28" s="22">
        <f>STDEV('[1]1096R4'!$C106,'[1]1096R4'!$E106)</f>
        <v>8.881784197001252E-16</v>
      </c>
      <c r="D28" s="25">
        <f>'[1]1096R4'!$D106</f>
        <v>4.000000000000001</v>
      </c>
      <c r="E28" s="22">
        <f>AVERAGE('[1]1096R4'!$B106,'[1]1096R4'!$F106)</f>
        <v>4</v>
      </c>
      <c r="F28" s="22">
        <f>STDEV('[1]1096R4'!$B106,'[1]1096R4'!$F106)</f>
        <v>4.440892098500626E-16</v>
      </c>
      <c r="G28" s="22">
        <f>AVERAGE('[1]1096R4'!$H106:$I106)</f>
        <v>4</v>
      </c>
      <c r="H28" s="22">
        <f>STDEV('[1]1096R4'!$H106:$I106)</f>
        <v>0</v>
      </c>
      <c r="I28" s="22">
        <f>AVERAGE('[1]1096R4'!$G106,'[1]1096R4'!$J106)</f>
        <v>4</v>
      </c>
      <c r="J28" s="22">
        <f>STDEV('[1]1096R4'!$H106:$I106)</f>
        <v>0</v>
      </c>
      <c r="K28" s="22">
        <f>AVERAGE('[1]1096R4'!$L106:$R106)</f>
        <v>4</v>
      </c>
      <c r="L28" s="22">
        <f>STDEV('[1]1096R4'!$L106:$R106)</f>
        <v>6.280369834735101E-16</v>
      </c>
      <c r="M28" s="22">
        <f>AVERAGE('[1]1096R4'!$K106,'[1]1096R4'!$S106)</f>
        <v>4</v>
      </c>
      <c r="N28" s="22">
        <f>STDEV('[1]1096R4'!$K106,'[1]1096R4'!$S106)</f>
        <v>4.440892098500626E-16</v>
      </c>
      <c r="O28" s="22">
        <f>AVERAGE('[1]1096R4'!$U106:$V106)</f>
        <v>4</v>
      </c>
      <c r="P28" s="22">
        <f>STDEV('[1]1096R4'!$U106:$V106)</f>
        <v>4.440892098500626E-16</v>
      </c>
      <c r="Q28" s="22">
        <f>AVERAGE('[1]1096R4'!$T106,'[1]1096R4'!$W106)</f>
        <v>4</v>
      </c>
      <c r="R28" s="22">
        <f>STDEV('[1]1096R4'!$T106,'[1]1096R4'!$W106)</f>
        <v>0</v>
      </c>
      <c r="S28" s="22"/>
      <c r="T28" s="22">
        <f>AVERAGE('[1]1096R4'!$Y106:$AA106)</f>
        <v>3.9999999999999996</v>
      </c>
      <c r="U28" s="22">
        <f>STDEV('[1]1096R4'!$Y106:$AA106)</f>
        <v>7.691850745534255E-16</v>
      </c>
      <c r="V28" s="22">
        <f>AVERAGE('[1]1096R4'!$X106,'[1]1096R4'!$AB106)</f>
        <v>3.9999999999999996</v>
      </c>
      <c r="W28" s="22">
        <f>STDEV('[1]1096R4'!$X106,'[1]1096R4'!$AB106)</f>
        <v>6.280369834735101E-16</v>
      </c>
      <c r="X28" s="22"/>
      <c r="Y28" s="22">
        <f>AVERAGE('[1]1096R4'!$AI106:$AK106)</f>
        <v>3.9999999999999996</v>
      </c>
      <c r="Z28" s="22">
        <f>STDEV('[1]1096R4'!$AI106:$AK106)</f>
        <v>4.440892098500626E-16</v>
      </c>
      <c r="AA28" s="22">
        <f>'[1]1096R4'!$AH106</f>
        <v>4</v>
      </c>
      <c r="AB28" s="22"/>
      <c r="AC28" s="22">
        <f>AVERAGE('[1]1096R4'!$AM106:$AO106)</f>
        <v>4</v>
      </c>
      <c r="AD28" s="22">
        <f>STDEV(('[1]1096R4'!$AM106:$AO106))</f>
        <v>6.280369834735101E-16</v>
      </c>
      <c r="AE28" s="22">
        <f>AVERAGE('[1]1096R4'!$AL106,'[1]1096R4'!$AP106)</f>
        <v>3.9999999999999996</v>
      </c>
      <c r="AF28" s="22">
        <f>STDEV('[1]1096R4'!$AL106,'[1]1096R4'!$AP106)</f>
        <v>0</v>
      </c>
      <c r="AG28" s="22"/>
      <c r="AH28" s="22">
        <f>AVERAGE('[1]1096R4'!$AR106:$AT106)</f>
        <v>4</v>
      </c>
      <c r="AI28" s="22">
        <f>STDEV('[1]1096R4'!$AR106:$AT106)</f>
        <v>9.42055475210265E-16</v>
      </c>
      <c r="AJ28" s="22">
        <f>AVERAGE('[1]1096R4'!$AQ106,'[1]1096R4'!$AU106)</f>
        <v>4</v>
      </c>
      <c r="AK28" s="22">
        <f>STDEV('[1]1096R4'!$AQ106,'[1]1096R4'!$AU106)</f>
        <v>0</v>
      </c>
      <c r="AL28" s="22"/>
      <c r="AM28" s="22">
        <f t="shared" si="0"/>
        <v>4</v>
      </c>
      <c r="AN28" s="22">
        <f t="shared" si="1"/>
        <v>3.8459253727671276E-16</v>
      </c>
      <c r="AO28" s="22">
        <f t="shared" si="2"/>
        <v>4</v>
      </c>
      <c r="AP28" s="22">
        <f t="shared" si="3"/>
        <v>2.3737566748887E-16</v>
      </c>
      <c r="AQ28" s="22"/>
      <c r="AR28" s="22">
        <f>AVERAGE('[1]1096R4'!$AD106:$AF106)</f>
        <v>4</v>
      </c>
      <c r="AS28" s="22">
        <f>STDEV('[1]1096R4'!$AD106:$AF106)</f>
        <v>8.881784197001252E-16</v>
      </c>
      <c r="AT28" s="22">
        <f>AVERAGE('[1]1096R4'!$AC106,'[1]1096R4'!$AG106)</f>
        <v>3.999999999999999</v>
      </c>
      <c r="AU28" s="22">
        <f>STDEV('[1]1096R4'!$AC106,'[1]1096R4'!$AG106)</f>
        <v>4.440892098500626E-16</v>
      </c>
    </row>
    <row r="29" spans="1:47" s="26" customFormat="1" ht="11.25">
      <c r="A29" s="22" t="str">
        <f>'[1]1096R4'!A112</f>
        <v>Mg#</v>
      </c>
      <c r="B29" s="22">
        <f>AVERAGE('[1]1096R4'!$C112,'[1]1096R4'!$E112)</f>
        <v>77.74092604953513</v>
      </c>
      <c r="C29" s="22">
        <f>STDEV('[1]1096R4'!$C112,'[1]1096R4'!$E112)</f>
        <v>1.7420889350498432</v>
      </c>
      <c r="D29" s="25">
        <f>'[1]1096R4'!$D112</f>
        <v>73.44826960846736</v>
      </c>
      <c r="E29" s="22">
        <f>AVERAGE('[1]1096R4'!$B112,'[1]1096R4'!$F112)</f>
        <v>77.16716679197702</v>
      </c>
      <c r="F29" s="22">
        <f>STDEV('[1]1096R4'!$B112,'[1]1096R4'!$F112)</f>
        <v>0.14436383032545405</v>
      </c>
      <c r="G29" s="22">
        <f>AVERAGE('[1]1096R4'!$H112:$I112)</f>
        <v>75.24762758518129</v>
      </c>
      <c r="H29" s="22">
        <f>STDEV('[1]1096R4'!$H112:$I112)</f>
        <v>0.09729582217224952</v>
      </c>
      <c r="I29" s="22">
        <f>AVERAGE('[1]1096R4'!$G112,'[1]1096R4'!$J112)</f>
        <v>77.71992200656537</v>
      </c>
      <c r="J29" s="22">
        <f>STDEV('[1]1096R4'!$H112:$I112)</f>
        <v>0.09729582217224952</v>
      </c>
      <c r="K29" s="22">
        <f>AVERAGE('[1]1096R4'!$L112:$R112)</f>
        <v>77.47752852724261</v>
      </c>
      <c r="L29" s="22">
        <f>STDEV('[1]1096R4'!$L112:$R112)</f>
        <v>1.1087813048149513</v>
      </c>
      <c r="M29" s="22">
        <f>AVERAGE('[1]1096R4'!$K112,'[1]1096R4'!$S112)</f>
        <v>78.83390535725079</v>
      </c>
      <c r="N29" s="22">
        <f>STDEV('[1]1096R4'!$K112,'[1]1096R4'!$S112)</f>
        <v>1.9859646681824314</v>
      </c>
      <c r="O29" s="22">
        <f>AVERAGE('[1]1096R4'!$U112:$V112)</f>
        <v>78.39013297516584</v>
      </c>
      <c r="P29" s="22">
        <f>STDEV('[1]1096R4'!$U112:$V112)</f>
        <v>0.941828903624051</v>
      </c>
      <c r="Q29" s="22">
        <f>AVERAGE('[1]1096R4'!$T112,'[1]1096R4'!$W112)</f>
        <v>78.59385894402104</v>
      </c>
      <c r="R29" s="22">
        <f>STDEV('[1]1096R4'!$T112,'[1]1096R4'!$W112)</f>
        <v>0.9157412359751614</v>
      </c>
      <c r="S29" s="22"/>
      <c r="T29" s="22">
        <f>AVERAGE('[1]1096R4'!$Y112:$AA112)</f>
        <v>78.505760896116</v>
      </c>
      <c r="U29" s="22">
        <f>STDEV('[1]1096R4'!$Y112:$AA112)</f>
        <v>1.3504344728704334</v>
      </c>
      <c r="V29" s="22">
        <f>AVERAGE('[1]1096R4'!$X112,'[1]1096R4'!$AB112)</f>
        <v>78.45770870105218</v>
      </c>
      <c r="W29" s="22">
        <f>STDEV('[1]1096R4'!$X112,'[1]1096R4'!$AB112)</f>
        <v>0.6247410781187835</v>
      </c>
      <c r="X29" s="22"/>
      <c r="Y29" s="22">
        <f>AVERAGE('[1]1096R4'!$AI112:$AK112)</f>
        <v>76.6315609508107</v>
      </c>
      <c r="Z29" s="22">
        <f>STDEV('[1]1096R4'!$AI112:$AK112)</f>
        <v>0.9346133346596909</v>
      </c>
      <c r="AA29" s="22">
        <f>'[1]1096R4'!$AH112</f>
        <v>74.83350858263151</v>
      </c>
      <c r="AB29" s="22"/>
      <c r="AC29" s="22">
        <f>AVERAGE('[1]1096R4'!$AM112:$AO112)</f>
        <v>76.65846452264383</v>
      </c>
      <c r="AD29" s="22">
        <f>STDEV(('[1]1096R4'!$AM112:$AO112))</f>
        <v>1.4148877347791537</v>
      </c>
      <c r="AE29" s="22">
        <f>AVERAGE('[1]1096R4'!$AL112,'[1]1096R4'!$AP112)</f>
        <v>78.02661541975935</v>
      </c>
      <c r="AF29" s="22">
        <f>STDEV('[1]1096R4'!$AL112,'[1]1096R4'!$AP112)</f>
        <v>0.5956539517614905</v>
      </c>
      <c r="AG29" s="22"/>
      <c r="AH29" s="22">
        <f>AVERAGE('[1]1096R4'!$AR112:$AT112)</f>
        <v>78.34646595004065</v>
      </c>
      <c r="AI29" s="22">
        <f>STDEV('[1]1096R4'!$AR112:$AT112)</f>
        <v>0.20991576365603407</v>
      </c>
      <c r="AJ29" s="22">
        <f>AVERAGE('[1]1096R4'!$AQ112,'[1]1096R4'!$AU112)</f>
        <v>79.1699840496772</v>
      </c>
      <c r="AK29" s="22">
        <f>STDEV('[1]1096R4'!$AQ112,'[1]1096R4'!$AU112)</f>
        <v>0.27525885114455895</v>
      </c>
      <c r="AL29" s="22"/>
      <c r="AM29" s="22">
        <f t="shared" si="0"/>
        <v>76.93852634057815</v>
      </c>
      <c r="AN29" s="22">
        <f t="shared" si="1"/>
        <v>1.6842558296299814</v>
      </c>
      <c r="AO29" s="22">
        <f t="shared" si="2"/>
        <v>77.8503337316168</v>
      </c>
      <c r="AP29" s="22">
        <f t="shared" si="3"/>
        <v>1.375637914271552</v>
      </c>
      <c r="AQ29" s="22"/>
      <c r="AR29" s="22">
        <f>AVERAGE('[1]1096R4'!$AD112:$AF112)</f>
        <v>81.51073309127794</v>
      </c>
      <c r="AS29" s="22">
        <f>STDEV('[1]1096R4'!$AD112:$AF112)</f>
        <v>0.6530319157900761</v>
      </c>
      <c r="AT29" s="22">
        <f>AVERAGE('[1]1096R4'!$AC112,'[1]1096R4'!$AG112)</f>
        <v>82.76029428481053</v>
      </c>
      <c r="AU29" s="22">
        <f>STDEV('[1]1096R4'!$AC112,'[1]1096R4'!$AG112)</f>
        <v>0.3530744924175092</v>
      </c>
    </row>
    <row r="30" spans="1:47" s="26" customFormat="1" ht="11.25">
      <c r="A30" s="22" t="str">
        <f>'[1]1096R4'!A113</f>
        <v>Wo</v>
      </c>
      <c r="B30" s="22">
        <f>AVERAGE('[1]1096R4'!$C113,'[1]1096R4'!$E113)</f>
        <v>41.94663501434148</v>
      </c>
      <c r="C30" s="22">
        <f>STDEV('[1]1096R4'!$C113,'[1]1096R4'!$E113)</f>
        <v>3.5232281821784235</v>
      </c>
      <c r="D30" s="25">
        <f>'[1]1096R4'!$D113</f>
        <v>39.983406485721474</v>
      </c>
      <c r="E30" s="22">
        <f>AVERAGE('[1]1096R4'!$B113,'[1]1096R4'!$F113)</f>
        <v>40.19312075730414</v>
      </c>
      <c r="F30" s="22">
        <f>STDEV('[1]1096R4'!$B113,'[1]1096R4'!$F113)</f>
        <v>2.3200143267276285</v>
      </c>
      <c r="G30" s="22">
        <f>AVERAGE('[1]1096R4'!$H113:$I113)</f>
        <v>41.87862495155934</v>
      </c>
      <c r="H30" s="22">
        <f>STDEV('[1]1096R4'!$H113:$I113)</f>
        <v>0.9269328666333845</v>
      </c>
      <c r="I30" s="22">
        <f>AVERAGE('[1]1096R4'!$G113,'[1]1096R4'!$J113)</f>
        <v>42.26511392192708</v>
      </c>
      <c r="J30" s="22">
        <f>STDEV('[1]1096R4'!$H113:$I113)</f>
        <v>0.9269328666333845</v>
      </c>
      <c r="K30" s="22">
        <f>AVERAGE('[1]1096R4'!$L113:$R113)</f>
        <v>41.6415002685245</v>
      </c>
      <c r="L30" s="22">
        <f>STDEV('[1]1096R4'!$L113:$R113)</f>
        <v>4.061470095361019</v>
      </c>
      <c r="M30" s="22">
        <f>AVERAGE('[1]1096R4'!$K113,'[1]1096R4'!$S113)</f>
        <v>38.602963175116905</v>
      </c>
      <c r="N30" s="22">
        <f>STDEV('[1]1096R4'!$K113,'[1]1096R4'!$S113)</f>
        <v>0.005404581679012388</v>
      </c>
      <c r="O30" s="22">
        <f>AVERAGE('[1]1096R4'!$U113:$V113)</f>
        <v>38.343330787136644</v>
      </c>
      <c r="P30" s="22">
        <f>STDEV('[1]1096R4'!$U113:$V113)</f>
        <v>2.955677636526502</v>
      </c>
      <c r="Q30" s="22">
        <f>AVERAGE('[1]1096R4'!$T113,'[1]1096R4'!$W113)</f>
        <v>37.603556828460704</v>
      </c>
      <c r="R30" s="22">
        <f>STDEV('[1]1096R4'!$T113,'[1]1096R4'!$W113)</f>
        <v>2.017768520033976</v>
      </c>
      <c r="S30" s="22"/>
      <c r="T30" s="22">
        <f>AVERAGE('[1]1096R4'!$Y113:$AA113)</f>
        <v>41.95083864934899</v>
      </c>
      <c r="U30" s="22">
        <f>STDEV('[1]1096R4'!$Y113:$AA113)</f>
        <v>1.9471641883584716</v>
      </c>
      <c r="V30" s="22">
        <f>AVERAGE('[1]1096R4'!$X113,'[1]1096R4'!$AB113)</f>
        <v>37.82304200789865</v>
      </c>
      <c r="W30" s="22">
        <f>STDEV('[1]1096R4'!$X113,'[1]1096R4'!$AB113)</f>
        <v>4.904998236326797</v>
      </c>
      <c r="X30" s="22"/>
      <c r="Y30" s="22">
        <f>AVERAGE('[1]1096R4'!$AI113:$AK113)</f>
        <v>41.15993076443195</v>
      </c>
      <c r="Z30" s="22">
        <f>STDEV('[1]1096R4'!$AI113:$AK113)</f>
        <v>1.3740485700430822</v>
      </c>
      <c r="AA30" s="22">
        <f>'[1]1096R4'!$AH113</f>
        <v>40.53746439338396</v>
      </c>
      <c r="AB30" s="22"/>
      <c r="AC30" s="22">
        <f>AVERAGE('[1]1096R4'!$AM113:$AO113)</f>
        <v>38.8787330523004</v>
      </c>
      <c r="AD30" s="22">
        <f>STDEV(('[1]1096R4'!$AM113:$AO113))</f>
        <v>0.45871588294089294</v>
      </c>
      <c r="AE30" s="22">
        <f>AVERAGE('[1]1096R4'!$AL113,'[1]1096R4'!$AP113)</f>
        <v>41.63860510757209</v>
      </c>
      <c r="AF30" s="22">
        <f>STDEV('[1]1096R4'!$AL113,'[1]1096R4'!$AP113)</f>
        <v>0.5742520902602919</v>
      </c>
      <c r="AG30" s="22"/>
      <c r="AH30" s="22">
        <f>AVERAGE('[1]1096R4'!$AR113:$AT113)</f>
        <v>39.65051625881431</v>
      </c>
      <c r="AI30" s="22">
        <f>STDEV('[1]1096R4'!$AR113:$AT113)</f>
        <v>4.291812999557444</v>
      </c>
      <c r="AJ30" s="22">
        <f>AVERAGE('[1]1096R4'!$AQ113,'[1]1096R4'!$AU113)</f>
        <v>41.96220545651654</v>
      </c>
      <c r="AK30" s="22">
        <f>STDEV('[1]1096R4'!$AQ113,'[1]1096R4'!$AU113)</f>
        <v>1.5615547626926634</v>
      </c>
      <c r="AL30" s="22"/>
      <c r="AM30" s="22">
        <f t="shared" si="0"/>
        <v>40.603724025797675</v>
      </c>
      <c r="AN30" s="22">
        <f t="shared" si="1"/>
        <v>1.4145766114949978</v>
      </c>
      <c r="AO30" s="22">
        <f t="shared" si="2"/>
        <v>40.078258956022516</v>
      </c>
      <c r="AP30" s="22">
        <f t="shared" si="3"/>
        <v>1.8661260018243648</v>
      </c>
      <c r="AQ30" s="22"/>
      <c r="AR30" s="22">
        <f>AVERAGE('[1]1096R4'!$AD113:$AF113)</f>
        <v>42.78045470617571</v>
      </c>
      <c r="AS30" s="22">
        <f>STDEV('[1]1096R4'!$AD113:$AF113)</f>
        <v>0.3911541774648824</v>
      </c>
      <c r="AT30" s="22">
        <f>AVERAGE('[1]1096R4'!$AC113,'[1]1096R4'!$AG113)</f>
        <v>43.35332592743299</v>
      </c>
      <c r="AU30" s="22">
        <f>STDEV('[1]1096R4'!$AC113,'[1]1096R4'!$AG113)</f>
        <v>0.037087102423835484</v>
      </c>
    </row>
    <row r="31" spans="1:47" s="26" customFormat="1" ht="11.25">
      <c r="A31" s="22" t="str">
        <f>'[1]1096R4'!A114</f>
        <v>En</v>
      </c>
      <c r="B31" s="22">
        <f>AVERAGE('[1]1096R4'!$C114,'[1]1096R4'!$E114)</f>
        <v>45.10053465860837</v>
      </c>
      <c r="C31" s="22">
        <f>STDEV('[1]1096R4'!$C114,'[1]1096R4'!$E114)</f>
        <v>1.7276489678244626</v>
      </c>
      <c r="D31" s="25">
        <f>'[1]1096R4'!$D114</f>
        <v>44.08114941418522</v>
      </c>
      <c r="E31" s="22">
        <f>AVERAGE('[1]1096R4'!$B114,'[1]1096R4'!$F114)</f>
        <v>46.14959962751432</v>
      </c>
      <c r="F31" s="22">
        <f>STDEV('[1]1096R4'!$B114,'[1]1096R4'!$F114)</f>
        <v>1.7039498234306527</v>
      </c>
      <c r="G31" s="22">
        <f>AVERAGE('[1]1096R4'!$H114:$I114)</f>
        <v>43.7354067773139</v>
      </c>
      <c r="H31" s="22">
        <f>STDEV('[1]1096R4'!$H114:$I114)</f>
        <v>0.754044661159626</v>
      </c>
      <c r="I31" s="22">
        <f>AVERAGE('[1]1096R4'!$G114,'[1]1096R4'!$J114)</f>
        <v>44.86920341506145</v>
      </c>
      <c r="J31" s="22">
        <f>STDEV('[1]1096R4'!$H114:$I114)</f>
        <v>0.754044661159626</v>
      </c>
      <c r="K31" s="22">
        <f>AVERAGE('[1]1096R4'!$L114:$R114)</f>
        <v>45.24489709011273</v>
      </c>
      <c r="L31" s="22">
        <f>STDEV('[1]1096R4'!$L114:$R114)</f>
        <v>3.7163560725325286</v>
      </c>
      <c r="M31" s="22">
        <f>AVERAGE('[1]1096R4'!$K114,'[1]1096R4'!$S114)</f>
        <v>48.40173556922605</v>
      </c>
      <c r="N31" s="22">
        <f>STDEV('[1]1096R4'!$K114,'[1]1096R4'!$S114)</f>
        <v>1.2235841014596094</v>
      </c>
      <c r="O31" s="22">
        <f>AVERAGE('[1]1096R4'!$U114:$V114)</f>
        <v>48.34666369716109</v>
      </c>
      <c r="P31" s="22">
        <f>STDEV('[1]1096R4'!$U114:$V114)</f>
        <v>2.8976599612488996</v>
      </c>
      <c r="Q31" s="22">
        <f>AVERAGE('[1]1096R4'!$T114,'[1]1096R4'!$W114)</f>
        <v>49.04901130151809</v>
      </c>
      <c r="R31" s="22">
        <f>STDEV('[1]1096R4'!$T114,'[1]1096R4'!$W114)</f>
        <v>2.1572321043569525</v>
      </c>
      <c r="S31" s="22"/>
      <c r="T31" s="22">
        <f>AVERAGE('[1]1096R4'!$Y114:$AA114)</f>
        <v>45.589331266908175</v>
      </c>
      <c r="U31" s="22">
        <f>STDEV('[1]1096R4'!$Y114:$AA114)</f>
        <v>2.323738582740417</v>
      </c>
      <c r="V31" s="22">
        <f>AVERAGE('[1]1096R4'!$X114,'[1]1096R4'!$AB114)</f>
        <v>48.79793835005013</v>
      </c>
      <c r="W31" s="22">
        <f>STDEV('[1]1096R4'!$X114,'[1]1096R4'!$AB114)</f>
        <v>4.2367942257505</v>
      </c>
      <c r="X31" s="22"/>
      <c r="Y31" s="22">
        <f>AVERAGE('[1]1096R4'!$AI114:$AK114)</f>
        <v>45.09053976703907</v>
      </c>
      <c r="Z31" s="22">
        <f>STDEV('[1]1096R4'!$AI114:$AK114)</f>
        <v>1.2195720208414056</v>
      </c>
      <c r="AA31" s="22">
        <f>'[1]1096R4'!$AH114</f>
        <v>44.497901686627344</v>
      </c>
      <c r="AB31" s="22"/>
      <c r="AC31" s="22">
        <f>AVERAGE('[1]1096R4'!$AM114:$AO114)</f>
        <v>46.854844598216005</v>
      </c>
      <c r="AD31" s="22">
        <f>STDEV(('[1]1096R4'!$AM114:$AO114))</f>
        <v>0.9535571390624632</v>
      </c>
      <c r="AE31" s="22">
        <f>AVERAGE('[1]1096R4'!$AL114,'[1]1096R4'!$AP114)</f>
        <v>45.53571086868746</v>
      </c>
      <c r="AF31" s="22">
        <f>STDEV('[1]1096R4'!$AL114,'[1]1096R4'!$AP114)</f>
        <v>0.10043751502760186</v>
      </c>
      <c r="AG31" s="22"/>
      <c r="AH31" s="22">
        <f>AVERAGE('[1]1096R4'!$AR114:$AT114)</f>
        <v>47.28698231501056</v>
      </c>
      <c r="AI31" s="22">
        <f>STDEV('[1]1096R4'!$AR114:$AT114)</f>
        <v>3.47942371941164</v>
      </c>
      <c r="AJ31" s="22">
        <f>AVERAGE('[1]1096R4'!$AQ114,'[1]1096R4'!$AU114)</f>
        <v>45.94636352401038</v>
      </c>
      <c r="AK31" s="22">
        <f>STDEV('[1]1096R4'!$AQ114,'[1]1096R4'!$AU114)</f>
        <v>1.07652849006016</v>
      </c>
      <c r="AL31" s="22"/>
      <c r="AM31" s="22">
        <f t="shared" si="0"/>
        <v>45.70337217606168</v>
      </c>
      <c r="AN31" s="22">
        <f t="shared" si="1"/>
        <v>1.5119265749323687</v>
      </c>
      <c r="AO31" s="22">
        <f t="shared" si="2"/>
        <v>46.65593304283691</v>
      </c>
      <c r="AP31" s="22">
        <f t="shared" si="3"/>
        <v>1.8215809066214963</v>
      </c>
      <c r="AQ31" s="22"/>
      <c r="AR31" s="22">
        <f>AVERAGE('[1]1096R4'!$AD114:$AF114)</f>
        <v>46.64151069001671</v>
      </c>
      <c r="AS31" s="22">
        <f>STDEV('[1]1096R4'!$AD114:$AF114)</f>
        <v>0.6661418659544439</v>
      </c>
      <c r="AT31" s="22">
        <f>AVERAGE('[1]1096R4'!$AC114,'[1]1096R4'!$AG114)</f>
        <v>46.88088869246461</v>
      </c>
      <c r="AU31" s="22">
        <f>STDEV('[1]1096R4'!$AC114,'[1]1096R4'!$AG114)</f>
        <v>0.16931156184290988</v>
      </c>
    </row>
    <row r="32" spans="1:47" s="26" customFormat="1" ht="11.25">
      <c r="A32" s="22" t="str">
        <f>'[1]1096R4'!A115</f>
        <v>Fs</v>
      </c>
      <c r="B32" s="22">
        <f>AVERAGE('[1]1096R4'!$C115,'[1]1096R4'!$E115)</f>
        <v>12.952830327050151</v>
      </c>
      <c r="C32" s="22">
        <f>STDEV('[1]1096R4'!$C115,'[1]1096R4'!$E115)</f>
        <v>1.7955792143540013</v>
      </c>
      <c r="D32" s="25">
        <f>'[1]1096R4'!$D115</f>
        <v>15.935444100093289</v>
      </c>
      <c r="E32" s="22">
        <f>AVERAGE('[1]1096R4'!$B115,'[1]1096R4'!$F115)</f>
        <v>13.657279615181533</v>
      </c>
      <c r="F32" s="22">
        <f>STDEV('[1]1096R4'!$B115,'[1]1096R4'!$F115)</f>
        <v>0.6160645032968664</v>
      </c>
      <c r="G32" s="22">
        <f>AVERAGE('[1]1096R4'!$H115:$I115)</f>
        <v>14.385968271126767</v>
      </c>
      <c r="H32" s="22">
        <f>STDEV('[1]1096R4'!$H115:$I115)</f>
        <v>0.1728882054731613</v>
      </c>
      <c r="I32" s="22">
        <f>AVERAGE('[1]1096R4'!$G115,'[1]1096R4'!$J115)</f>
        <v>12.865682663011466</v>
      </c>
      <c r="J32" s="22">
        <f>STDEV('[1]1096R4'!$H115:$I115)</f>
        <v>0.1728882054731613</v>
      </c>
      <c r="K32" s="22">
        <f>AVERAGE('[1]1096R4'!$L115:$R115)</f>
        <v>13.113602641362773</v>
      </c>
      <c r="L32" s="22">
        <f>STDEV('[1]1096R4'!$L115:$R115)</f>
        <v>0.535337048078386</v>
      </c>
      <c r="M32" s="22">
        <f>AVERAGE('[1]1096R4'!$K115,'[1]1096R4'!$S115)</f>
        <v>12.995301255657045</v>
      </c>
      <c r="N32" s="22">
        <f>STDEV('[1]1096R4'!$K115,'[1]1096R4'!$S115)</f>
        <v>1.2181795197800882</v>
      </c>
      <c r="O32" s="22">
        <f>AVERAGE('[1]1096R4'!$U115:$V115)</f>
        <v>13.310005515702263</v>
      </c>
      <c r="P32" s="22">
        <f>STDEV('[1]1096R4'!$U115:$V115)</f>
        <v>0.05801767527774202</v>
      </c>
      <c r="Q32" s="22">
        <f>AVERAGE('[1]1096R4'!$T115,'[1]1096R4'!$W115)</f>
        <v>13.347431870021211</v>
      </c>
      <c r="R32" s="22">
        <f>STDEV('[1]1096R4'!$T115,'[1]1096R4'!$W115)</f>
        <v>0.13946358432297654</v>
      </c>
      <c r="S32" s="22"/>
      <c r="T32" s="22">
        <f>AVERAGE('[1]1096R4'!$Y115:$AA115)</f>
        <v>12.45983008374283</v>
      </c>
      <c r="U32" s="22">
        <f>STDEV('[1]1096R4'!$Y115:$AA115)</f>
        <v>0.38691410699590945</v>
      </c>
      <c r="V32" s="22">
        <f>AVERAGE('[1]1096R4'!$X115,'[1]1096R4'!$AB115)</f>
        <v>13.379019642051212</v>
      </c>
      <c r="W32" s="22">
        <f>STDEV('[1]1096R4'!$X115,'[1]1096R4'!$AB115)</f>
        <v>0.6682040105762753</v>
      </c>
      <c r="X32" s="22"/>
      <c r="Y32" s="22">
        <f>AVERAGE('[1]1096R4'!$AI115:$AK115)</f>
        <v>13.749529468528984</v>
      </c>
      <c r="Z32" s="22">
        <f>STDEV('[1]1096R4'!$AI115:$AK115)</f>
        <v>0.6155015237232179</v>
      </c>
      <c r="AA32" s="22">
        <f>'[1]1096R4'!$AH115</f>
        <v>14.964633919988701</v>
      </c>
      <c r="AB32" s="22"/>
      <c r="AC32" s="22">
        <f>AVERAGE('[1]1096R4'!$AM115:$AO115)</f>
        <v>14.266422349483596</v>
      </c>
      <c r="AD32" s="22">
        <f>STDEV(('[1]1096R4'!$AM115:$AO115))</f>
        <v>0.8686224752123405</v>
      </c>
      <c r="AE32" s="22">
        <f>AVERAGE('[1]1096R4'!$AL115,'[1]1096R4'!$AP115)</f>
        <v>12.82568402374045</v>
      </c>
      <c r="AF32" s="22">
        <f>STDEV('[1]1096R4'!$AL115,'[1]1096R4'!$AP115)</f>
        <v>0.4738145752323755</v>
      </c>
      <c r="AG32" s="22"/>
      <c r="AH32" s="22">
        <f>AVERAGE('[1]1096R4'!$AR115:$AT115)</f>
        <v>13.06250142617512</v>
      </c>
      <c r="AI32" s="22">
        <f>STDEV('[1]1096R4'!$AR115:$AT115)</f>
        <v>0.8153037363986139</v>
      </c>
      <c r="AJ32" s="22">
        <f>AVERAGE('[1]1096R4'!$AQ115,'[1]1096R4'!$AU115)</f>
        <v>12.091431019473076</v>
      </c>
      <c r="AK32" s="22">
        <f>STDEV('[1]1096R4'!$AQ115,'[1]1096R4'!$AU115)</f>
        <v>0.48502627263188863</v>
      </c>
      <c r="AL32" s="22"/>
      <c r="AM32" s="22">
        <f t="shared" si="0"/>
        <v>13.692903798140641</v>
      </c>
      <c r="AN32" s="22">
        <f t="shared" si="1"/>
        <v>1.0481676254390098</v>
      </c>
      <c r="AO32" s="22">
        <f t="shared" si="2"/>
        <v>13.265808001140588</v>
      </c>
      <c r="AP32" s="22">
        <f t="shared" si="3"/>
        <v>0.8336566143782688</v>
      </c>
      <c r="AQ32" s="22"/>
      <c r="AR32" s="22">
        <f>AVERAGE('[1]1096R4'!$AD115:$AF115)</f>
        <v>10.578034603807568</v>
      </c>
      <c r="AS32" s="22">
        <f>STDEV('[1]1096R4'!$AD115:$AF115)</f>
        <v>0.3151181881388998</v>
      </c>
      <c r="AT32" s="22">
        <f>AVERAGE('[1]1096R4'!$AC115,'[1]1096R4'!$AG115)</f>
        <v>9.7657853801024</v>
      </c>
      <c r="AU32" s="22">
        <f>STDEV('[1]1096R4'!$AC115,'[1]1096R4'!$AG115)</f>
        <v>0.20639866426666909</v>
      </c>
    </row>
    <row r="33" spans="1:47" s="28" customFormat="1" ht="11.25">
      <c r="A33" s="23" t="str">
        <f>'[1]1096R4'!A116</f>
        <v>Sum</v>
      </c>
      <c r="B33" s="23">
        <f>AVERAGE('[1]1096R4'!$C116,'[1]1096R4'!$E116)</f>
        <v>100</v>
      </c>
      <c r="C33" s="23">
        <f>STDEV('[1]1096R4'!$C116,'[1]1096R4'!$E116)</f>
        <v>0</v>
      </c>
      <c r="D33" s="27">
        <f>'[1]1096R4'!$D116</f>
        <v>99.99999999999999</v>
      </c>
      <c r="E33" s="23">
        <f>AVERAGE('[1]1096R4'!$B116,'[1]1096R4'!$F116)</f>
        <v>99.99999999999999</v>
      </c>
      <c r="F33" s="23">
        <f>STDEV('[1]1096R4'!$B116,'[1]1096R4'!$F116)</f>
        <v>0</v>
      </c>
      <c r="G33" s="23">
        <f>AVERAGE('[1]1096R4'!$H116:$I116)</f>
        <v>100</v>
      </c>
      <c r="H33" s="23">
        <f>STDEV('[1]1096R4'!$H116:$I116)</f>
        <v>0</v>
      </c>
      <c r="I33" s="23">
        <f>AVERAGE('[1]1096R4'!$G116,'[1]1096R4'!$J116)</f>
        <v>100</v>
      </c>
      <c r="J33" s="23">
        <f>STDEV('[1]1096R4'!$H116:$I116)</f>
        <v>0</v>
      </c>
      <c r="K33" s="23">
        <f>AVERAGE('[1]1096R4'!$L116:$R116)</f>
        <v>100</v>
      </c>
      <c r="L33" s="23">
        <f>STDEV('[1]1096R4'!$L116:$R116)</f>
        <v>5.801557143511545E-15</v>
      </c>
      <c r="M33" s="23">
        <f>AVERAGE('[1]1096R4'!$K116,'[1]1096R4'!$S116)</f>
        <v>100</v>
      </c>
      <c r="N33" s="23">
        <f>STDEV('[1]1096R4'!$K116,'[1]1096R4'!$S116)</f>
        <v>1.4210854715202004E-14</v>
      </c>
      <c r="O33" s="23">
        <f>AVERAGE('[1]1096R4'!$U116:$V116)</f>
        <v>100</v>
      </c>
      <c r="P33" s="23">
        <f>STDEV('[1]1096R4'!$U116:$V116)</f>
        <v>0</v>
      </c>
      <c r="Q33" s="23">
        <f>AVERAGE('[1]1096R4'!$T116,'[1]1096R4'!$W116)</f>
        <v>100</v>
      </c>
      <c r="R33" s="23">
        <f>STDEV('[1]1096R4'!$T116,'[1]1096R4'!$W116)</f>
        <v>0</v>
      </c>
      <c r="S33" s="23"/>
      <c r="T33" s="23">
        <f>AVERAGE('[1]1096R4'!$Y116:$AA116)</f>
        <v>100</v>
      </c>
      <c r="U33" s="23">
        <f>STDEV('[1]1096R4'!$Y116:$AA116)</f>
        <v>1.0048591735576161E-14</v>
      </c>
      <c r="V33" s="23">
        <f>AVERAGE('[1]1096R4'!$X116,'[1]1096R4'!$AB116)</f>
        <v>100</v>
      </c>
      <c r="W33" s="23">
        <f>STDEV('[1]1096R4'!$X116,'[1]1096R4'!$AB116)</f>
        <v>1.4210854715202004E-14</v>
      </c>
      <c r="X33" s="23"/>
      <c r="Y33" s="23">
        <f>AVERAGE('[1]1096R4'!$AI116:$AK116)</f>
        <v>100</v>
      </c>
      <c r="Z33" s="23">
        <f>STDEV('[1]1096R4'!$AI116:$AK116)</f>
        <v>0</v>
      </c>
      <c r="AA33" s="23">
        <f>'[1]1096R4'!$AH116</f>
        <v>100</v>
      </c>
      <c r="AB33" s="23"/>
      <c r="AC33" s="23">
        <f>AVERAGE('[1]1096R4'!$AM116:$AO116)</f>
        <v>100</v>
      </c>
      <c r="AD33" s="23">
        <f>STDEV(('[1]1096R4'!$AM116:$AO116))</f>
        <v>1.4210854715202004E-14</v>
      </c>
      <c r="AE33" s="23">
        <f>AVERAGE('[1]1096R4'!$AL116,'[1]1096R4'!$AP116)</f>
        <v>100</v>
      </c>
      <c r="AF33" s="23">
        <f>STDEV('[1]1096R4'!$AL116,'[1]1096R4'!$AP116)</f>
        <v>0</v>
      </c>
      <c r="AG33" s="23"/>
      <c r="AH33" s="23">
        <f>AVERAGE('[1]1096R4'!$AR116:$AT116)</f>
        <v>100</v>
      </c>
      <c r="AI33" s="23">
        <f>STDEV('[1]1096R4'!$AR116:$AT116)</f>
        <v>0</v>
      </c>
      <c r="AJ33" s="23">
        <f>AVERAGE('[1]1096R4'!$AQ116,'[1]1096R4'!$AU116)</f>
        <v>100</v>
      </c>
      <c r="AK33" s="23">
        <f>STDEV('[1]1096R4'!$AQ116,'[1]1096R4'!$AU116)</f>
        <v>0</v>
      </c>
      <c r="AL33" s="23"/>
      <c r="AM33" s="23">
        <f t="shared" si="0"/>
        <v>100</v>
      </c>
      <c r="AN33" s="23">
        <f t="shared" si="1"/>
        <v>5.0242958677880805E-15</v>
      </c>
      <c r="AO33" s="23">
        <f t="shared" si="2"/>
        <v>100</v>
      </c>
      <c r="AP33" s="23">
        <f t="shared" si="3"/>
        <v>5.371198213442017E-15</v>
      </c>
      <c r="AQ33" s="23"/>
      <c r="AR33" s="23">
        <f>AVERAGE('[1]1096R4'!$AD116:$AF116)</f>
        <v>100</v>
      </c>
      <c r="AS33" s="23">
        <f>STDEV('[1]1096R4'!$AD116:$AF116)</f>
        <v>1.0048591735576161E-14</v>
      </c>
      <c r="AT33" s="23">
        <f>AVERAGE('[1]1096R4'!$AC116,'[1]1096R4'!$AG116)</f>
        <v>100</v>
      </c>
      <c r="AU33" s="23">
        <f>STDEV('[1]1096R4'!$AC116,'[1]1096R4'!$AG116)</f>
        <v>1.4210854715202004E-14</v>
      </c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8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1.421875" style="4" customWidth="1"/>
    <col min="2" max="2" width="8.140625" style="5" customWidth="1"/>
    <col min="3" max="3" width="5.421875" style="5" customWidth="1"/>
    <col min="4" max="4" width="8.140625" style="5" customWidth="1"/>
    <col min="5" max="5" width="5.421875" style="5" customWidth="1"/>
    <col min="6" max="6" width="8.140625" style="5" customWidth="1"/>
    <col min="7" max="7" width="3.8515625" style="5" customWidth="1"/>
    <col min="8" max="8" width="8.140625" style="5" customWidth="1"/>
    <col min="9" max="9" width="5.421875" style="5" customWidth="1"/>
    <col min="10" max="10" width="3.8515625" style="5" customWidth="1"/>
    <col min="11" max="11" width="8.140625" style="5" customWidth="1"/>
    <col min="12" max="12" width="3.8515625" style="5" customWidth="1"/>
    <col min="13" max="14" width="8.140625" style="5" customWidth="1"/>
    <col min="15" max="15" width="3.8515625" style="5" customWidth="1"/>
    <col min="16" max="16" width="8.140625" style="5" customWidth="1"/>
    <col min="17" max="17" width="5.421875" style="5" customWidth="1"/>
    <col min="18" max="18" width="3.8515625" style="5" customWidth="1"/>
    <col min="19" max="19" width="8.140625" style="5" customWidth="1"/>
    <col min="20" max="20" width="3.8515625" style="5" customWidth="1"/>
    <col min="21" max="21" width="8.140625" style="5" customWidth="1"/>
    <col min="22" max="22" width="5.421875" style="5" customWidth="1"/>
    <col min="23" max="23" width="3.8515625" style="5" customWidth="1"/>
    <col min="24" max="24" width="8.140625" style="5" customWidth="1"/>
    <col min="25" max="25" width="5.421875" style="5" customWidth="1"/>
    <col min="26" max="26" width="3.8515625" style="5" customWidth="1"/>
    <col min="27" max="27" width="8.140625" style="5" customWidth="1"/>
    <col min="28" max="28" width="3.8515625" style="5" customWidth="1"/>
    <col min="29" max="31" width="8.140625" style="5" customWidth="1"/>
    <col min="32" max="32" width="5.421875" style="5" customWidth="1"/>
    <col min="33" max="33" width="8.140625" style="5" customWidth="1"/>
    <col min="34" max="34" width="5.421875" style="5" customWidth="1"/>
    <col min="35" max="16384" width="11.421875" style="4" customWidth="1"/>
  </cols>
  <sheetData>
    <row r="1" ht="15">
      <c r="A1" s="18" t="s">
        <v>87</v>
      </c>
    </row>
    <row r="2" spans="1:33" ht="12.75">
      <c r="A2" s="5" t="s">
        <v>80</v>
      </c>
      <c r="AE2" s="5" t="s">
        <v>62</v>
      </c>
      <c r="AG2" s="5" t="s">
        <v>62</v>
      </c>
    </row>
    <row r="3" spans="1:33" ht="12.75">
      <c r="A3" s="11" t="s">
        <v>66</v>
      </c>
      <c r="D3" s="5" t="s">
        <v>42</v>
      </c>
      <c r="F3" s="5" t="s">
        <v>49</v>
      </c>
      <c r="H3" s="5" t="s">
        <v>42</v>
      </c>
      <c r="K3" s="5" t="s">
        <v>42</v>
      </c>
      <c r="M3" s="5" t="s">
        <v>42</v>
      </c>
      <c r="P3" s="5" t="s">
        <v>42</v>
      </c>
      <c r="S3" s="5" t="s">
        <v>49</v>
      </c>
      <c r="U3" s="5" t="s">
        <v>42</v>
      </c>
      <c r="X3" s="5" t="s">
        <v>42</v>
      </c>
      <c r="AA3" s="5" t="s">
        <v>42</v>
      </c>
      <c r="AC3" s="5" t="s">
        <v>49</v>
      </c>
      <c r="AE3" s="5" t="s">
        <v>42</v>
      </c>
      <c r="AG3" s="5" t="s">
        <v>49</v>
      </c>
    </row>
    <row r="4" spans="1:33" ht="12.75">
      <c r="A4" s="11"/>
      <c r="B4" s="5" t="str">
        <f>'[1]1230-R14'!B8</f>
        <v>large cpx</v>
      </c>
      <c r="H4" s="5" t="str">
        <f>'[1]1230-R14'!G8</f>
        <v>small cpx cluster</v>
      </c>
      <c r="K4" s="5" t="str">
        <f>'[1]1230-R14'!I8</f>
        <v>small cpx</v>
      </c>
      <c r="M4" s="5" t="str">
        <f>'[1]1230-R14'!J8</f>
        <v>cpx cluster</v>
      </c>
      <c r="P4" s="5" t="str">
        <f>'[1]1230-R14'!M8</f>
        <v>cpx cluster</v>
      </c>
      <c r="S4" s="5" t="str">
        <f>'[1]1230-R14'!N8</f>
        <v>cpx cluster</v>
      </c>
      <c r="U4" s="5" t="str">
        <f>'[1]1230-R14'!$P8</f>
        <v>small cpx cluster</v>
      </c>
      <c r="X4" s="5" t="str">
        <f>'[1]1230-R14'!$S8</f>
        <v>cpx cluster</v>
      </c>
      <c r="AA4" s="5" t="str">
        <f>'[1]1230-R14'!U8</f>
        <v>cpx cluster</v>
      </c>
      <c r="AC4" s="5" t="str">
        <f>'[1]1230-R14'!V8</f>
        <v>cpx cluster</v>
      </c>
      <c r="AE4" s="5" t="s">
        <v>37</v>
      </c>
      <c r="AG4" s="5" t="s">
        <v>37</v>
      </c>
    </row>
    <row r="5" spans="1:34" ht="12.75">
      <c r="A5" s="5" t="s">
        <v>55</v>
      </c>
      <c r="B5" s="5" t="s">
        <v>4</v>
      </c>
      <c r="C5" s="5" t="s">
        <v>54</v>
      </c>
      <c r="D5" s="5" t="s">
        <v>4</v>
      </c>
      <c r="E5" s="5" t="s">
        <v>54</v>
      </c>
      <c r="F5" s="5" t="s">
        <v>32</v>
      </c>
      <c r="H5" s="5" t="s">
        <v>4</v>
      </c>
      <c r="I5" s="5" t="s">
        <v>54</v>
      </c>
      <c r="K5" s="5" t="s">
        <v>32</v>
      </c>
      <c r="M5" s="5" t="s">
        <v>2</v>
      </c>
      <c r="N5" s="5" t="s">
        <v>54</v>
      </c>
      <c r="P5" s="5" t="s">
        <v>4</v>
      </c>
      <c r="Q5" s="5" t="s">
        <v>54</v>
      </c>
      <c r="S5" s="5" t="s">
        <v>32</v>
      </c>
      <c r="U5" s="5" t="s">
        <v>2</v>
      </c>
      <c r="V5" s="5" t="s">
        <v>54</v>
      </c>
      <c r="X5" s="5" t="s">
        <v>4</v>
      </c>
      <c r="Y5" s="5" t="s">
        <v>54</v>
      </c>
      <c r="AA5" s="5" t="s">
        <v>32</v>
      </c>
      <c r="AC5" s="5" t="s">
        <v>32</v>
      </c>
      <c r="AE5" s="5" t="s">
        <v>4</v>
      </c>
      <c r="AF5" s="5" t="s">
        <v>54</v>
      </c>
      <c r="AG5" s="5" t="s">
        <v>2</v>
      </c>
      <c r="AH5" s="5" t="s">
        <v>54</v>
      </c>
    </row>
    <row r="6" spans="1:33" ht="12.75">
      <c r="A6" s="11"/>
      <c r="B6" s="5" t="s">
        <v>36</v>
      </c>
      <c r="D6" s="5" t="s">
        <v>35</v>
      </c>
      <c r="F6" s="5" t="s">
        <v>35</v>
      </c>
      <c r="H6" s="5" t="s">
        <v>64</v>
      </c>
      <c r="K6" s="5" t="s">
        <v>64</v>
      </c>
      <c r="M6" s="5" t="s">
        <v>64</v>
      </c>
      <c r="P6" s="5" t="s">
        <v>64</v>
      </c>
      <c r="S6" s="5" t="s">
        <v>64</v>
      </c>
      <c r="U6" s="5" t="s">
        <v>64</v>
      </c>
      <c r="X6" s="5" t="s">
        <v>64</v>
      </c>
      <c r="AA6" s="5" t="s">
        <v>64</v>
      </c>
      <c r="AC6" s="5" t="s">
        <v>64</v>
      </c>
      <c r="AE6" s="5" t="s">
        <v>35</v>
      </c>
      <c r="AG6" s="5" t="s">
        <v>35</v>
      </c>
    </row>
    <row r="7" ht="12.75">
      <c r="A7" s="11"/>
    </row>
    <row r="8" spans="1:34" ht="12.75">
      <c r="A8" s="11" t="str">
        <f>'[1]1230-R14'!$A15</f>
        <v>SiO2</v>
      </c>
      <c r="B8" s="5">
        <f>AVERAGE('[1]1230-R14'!$B15,'[1]1230-R14'!$F15)</f>
        <v>51.0265</v>
      </c>
      <c r="C8" s="5">
        <f>STDEV('[1]1230-R14'!$B15,'[1]1230-R14'!$F15)</f>
        <v>0.5324514062327691</v>
      </c>
      <c r="D8" s="5">
        <f>AVERAGE('[1]1230-R14'!$C15:$D15)</f>
        <v>51.3335</v>
      </c>
      <c r="E8" s="5">
        <f>STDEV('[1]1230-R14'!$C15:$D15)</f>
        <v>0.5126524163603534</v>
      </c>
      <c r="F8" s="5">
        <f>'[1]1230-R14'!$E15</f>
        <v>51.858</v>
      </c>
      <c r="H8" s="12">
        <f>AVERAGE('[1]1230-R14'!$G15:$H15)</f>
        <v>51.3195</v>
      </c>
      <c r="I8" s="5">
        <f>STDEV('[1]1230-R14'!$G15:$H15)</f>
        <v>0.40234375849492765</v>
      </c>
      <c r="K8" s="5">
        <f>'[1]1230-R14'!I15</f>
        <v>50.382</v>
      </c>
      <c r="M8" s="5">
        <f>AVERAGE('[1]1230-R14'!$J15:$L15)</f>
        <v>50.36366666666667</v>
      </c>
      <c r="N8" s="5">
        <f>STDEV('[1]1230-R14'!$J15:$L15)</f>
        <v>0.30000222221271294</v>
      </c>
      <c r="P8" s="5">
        <f>AVERAGE('[1]1230-R14'!$M15:$N15)</f>
        <v>50.239</v>
      </c>
      <c r="Q8" s="5">
        <f>STDEV('[1]1230-R14'!$M15:$N15)</f>
        <v>0.9531799410393991</v>
      </c>
      <c r="S8" s="5">
        <f>'[1]1230-R14'!O15</f>
        <v>48.778</v>
      </c>
      <c r="U8" s="5">
        <f>AVERAGE('[1]1230-R14'!$P15:$R15)</f>
        <v>51.321666666666665</v>
      </c>
      <c r="V8" s="5">
        <f>STDEV('[1]1230-R14'!$P15:$R15)</f>
        <v>1.6426430937160603</v>
      </c>
      <c r="X8" s="5">
        <f>AVERAGE('[1]1230-R14'!$S15:$T15)</f>
        <v>48.669</v>
      </c>
      <c r="Y8" s="5">
        <f>STDEV('[1]1230-R14'!$S15:$T15)</f>
        <v>0.45396255352243103</v>
      </c>
      <c r="AA8" s="5">
        <f>'[1]1230-R14'!U15</f>
        <v>50.076</v>
      </c>
      <c r="AC8" s="5">
        <f>('[1]1230-R14'!V15)</f>
        <v>48.658</v>
      </c>
      <c r="AE8" s="5">
        <f aca="true" t="shared" si="0" ref="AE8:AE16">AVERAGE(D8,H8,K8,M8,P8,U8,X8,AA8)</f>
        <v>50.46304166666667</v>
      </c>
      <c r="AF8" s="5">
        <f aca="true" t="shared" si="1" ref="AF8:AF16">STDEV(D8,H8,K8,M8,P8,U8,X8,AA8)</f>
        <v>0.8994823941468771</v>
      </c>
      <c r="AG8" s="5">
        <f aca="true" t="shared" si="2" ref="AG8:AG16">AVERAGE(F8,S8,AC8)</f>
        <v>49.76466666666666</v>
      </c>
      <c r="AH8" s="5">
        <f aca="true" t="shared" si="3" ref="AH8:AH16">STDEV(F8,S8,AC8)</f>
        <v>1.8138724688725694</v>
      </c>
    </row>
    <row r="9" spans="1:34" ht="12.75">
      <c r="A9" s="11" t="str">
        <f>'[1]1230-R14'!$A18</f>
        <v>TiO2</v>
      </c>
      <c r="B9" s="5">
        <f>AVERAGE('[1]1230-R14'!$B18,'[1]1230-R14'!$F18)</f>
        <v>0.544</v>
      </c>
      <c r="C9" s="5">
        <f>STDEV('[1]1230-R14'!$B18,'[1]1230-R14'!$F18)</f>
        <v>0.15132085117392108</v>
      </c>
      <c r="D9" s="5">
        <f>AVERAGE('[1]1230-R14'!$C18:$D18)</f>
        <v>0.558</v>
      </c>
      <c r="E9" s="5">
        <f>STDEV('[1]1230-R14'!$C18:$D18)</f>
        <v>0.06222539674441429</v>
      </c>
      <c r="F9" s="5">
        <f>'[1]1230-R14'!$E18</f>
        <v>0.444</v>
      </c>
      <c r="H9" s="12">
        <f>AVERAGE('[1]1230-R14'!$G18:$H18)</f>
        <v>0.633</v>
      </c>
      <c r="I9" s="5">
        <f>STDEV('[1]1230-R14'!$G18:$H18)</f>
        <v>0.20223253941935257</v>
      </c>
      <c r="K9" s="5">
        <f>'[1]1230-R14'!I18</f>
        <v>0.636</v>
      </c>
      <c r="M9" s="5">
        <f>AVERAGE('[1]1230-R14'!$J18:$L18)</f>
        <v>0.643</v>
      </c>
      <c r="N9" s="5">
        <f>STDEV('[1]1230-R14'!$J18:$L18)</f>
        <v>0.15060876468519357</v>
      </c>
      <c r="P9" s="5">
        <f>AVERAGE('[1]1230-R14'!$M18:$N18)</f>
        <v>0.7255</v>
      </c>
      <c r="Q9" s="5">
        <f>STDEV('[1]1230-R14'!$M18:$N18)</f>
        <v>0.18596908345206203</v>
      </c>
      <c r="S9" s="5">
        <f>'[1]1230-R14'!O18</f>
        <v>0.937</v>
      </c>
      <c r="U9" s="5">
        <f>AVERAGE('[1]1230-R14'!$P18:$R18)</f>
        <v>0.5836666666666667</v>
      </c>
      <c r="V9" s="5">
        <f>STDEV('[1]1230-R14'!$P18:$R18)</f>
        <v>0.3252158257731831</v>
      </c>
      <c r="X9" s="5">
        <f>AVERAGE('[1]1230-R14'!$S18:$T18)</f>
        <v>0.961</v>
      </c>
      <c r="Y9" s="5">
        <f>STDEV('[1]1230-R14'!$S18:$T18)</f>
        <v>0.11313708498984824</v>
      </c>
      <c r="AA9" s="5">
        <f>'[1]1230-R14'!U18</f>
        <v>0.787</v>
      </c>
      <c r="AC9" s="5">
        <f>('[1]1230-R14'!V18)</f>
        <v>1.073</v>
      </c>
      <c r="AE9" s="5">
        <f t="shared" si="0"/>
        <v>0.6908958333333334</v>
      </c>
      <c r="AF9" s="5">
        <f t="shared" si="1"/>
        <v>0.1315884317749248</v>
      </c>
      <c r="AG9" s="5">
        <f t="shared" si="2"/>
        <v>0.818</v>
      </c>
      <c r="AH9" s="5">
        <f t="shared" si="3"/>
        <v>0.3309546796768407</v>
      </c>
    </row>
    <row r="10" spans="1:34" ht="12.75">
      <c r="A10" s="11" t="str">
        <f>'[1]1230-R14'!$A14</f>
        <v>Al2O3</v>
      </c>
      <c r="B10" s="5">
        <f>AVERAGE('[1]1230-R14'!$B14,'[1]1230-R14'!$F14)</f>
        <v>3.6950000000000003</v>
      </c>
      <c r="C10" s="5">
        <f>STDEV('[1]1230-R14'!$B14,'[1]1230-R14'!$F14)</f>
        <v>0.6533666658163685</v>
      </c>
      <c r="D10" s="5">
        <f>AVERAGE('[1]1230-R14'!$C14:$D14)</f>
        <v>3.0785</v>
      </c>
      <c r="E10" s="5">
        <f>STDEV('[1]1230-R14'!$C14:$D14)</f>
        <v>0.033234018715767526</v>
      </c>
      <c r="F10" s="5">
        <f>'[1]1230-R14'!$E14</f>
        <v>2.058</v>
      </c>
      <c r="H10" s="12">
        <f>AVERAGE('[1]1230-R14'!$G14:$H14)</f>
        <v>3.384</v>
      </c>
      <c r="I10" s="5">
        <f>STDEV('[1]1230-R14'!$G14:$H14)</f>
        <v>0.18384776310851034</v>
      </c>
      <c r="K10" s="5">
        <f>'[1]1230-R14'!I14</f>
        <v>4.315</v>
      </c>
      <c r="M10" s="5">
        <f>AVERAGE('[1]1230-R14'!$J14:$L14)</f>
        <v>4.515333333333333</v>
      </c>
      <c r="N10" s="5">
        <f>STDEV('[1]1230-R14'!$J14:$L14)</f>
        <v>0.23816240957240842</v>
      </c>
      <c r="P10" s="5">
        <f>AVERAGE('[1]1230-R14'!$M14:$N14)</f>
        <v>4.8425</v>
      </c>
      <c r="Q10" s="5">
        <f>STDEV('[1]1230-R14'!$M14:$N14)</f>
        <v>1.455932862463101</v>
      </c>
      <c r="S10" s="5">
        <f>'[1]1230-R14'!O14</f>
        <v>6.178</v>
      </c>
      <c r="U10" s="5">
        <f>AVERAGE('[1]1230-R14'!$P14:$R14)</f>
        <v>3.554</v>
      </c>
      <c r="V10" s="5">
        <f>STDEV('[1]1230-R14'!$P14:$R14)</f>
        <v>1.6778775283077132</v>
      </c>
      <c r="X10" s="5">
        <f>AVERAGE('[1]1230-R14'!$S14:$T14)</f>
        <v>5.652</v>
      </c>
      <c r="Y10" s="5">
        <f>STDEV('[1]1230-R14'!$S14:$T14)</f>
        <v>0.043840620433565514</v>
      </c>
      <c r="AA10" s="5">
        <f>'[1]1230-R14'!U14</f>
        <v>4.878</v>
      </c>
      <c r="AC10" s="5">
        <f>('[1]1230-R14'!V14)</f>
        <v>6.246</v>
      </c>
      <c r="AE10" s="5">
        <f t="shared" si="0"/>
        <v>4.277416666666667</v>
      </c>
      <c r="AF10" s="5">
        <f t="shared" si="1"/>
        <v>0.8772067592151188</v>
      </c>
      <c r="AG10" s="5">
        <f t="shared" si="2"/>
        <v>4.827333333333334</v>
      </c>
      <c r="AH10" s="5">
        <f t="shared" si="3"/>
        <v>2.3985540088422708</v>
      </c>
    </row>
    <row r="11" spans="1:34" ht="12.75">
      <c r="A11" s="11" t="str">
        <f>'[1]1230-R14'!$A21</f>
        <v>FeO</v>
      </c>
      <c r="B11" s="5">
        <f>AVERAGE('[1]1230-R14'!$B21,'[1]1230-R14'!$F21)</f>
        <v>5.7055</v>
      </c>
      <c r="C11" s="5">
        <f>STDEV('[1]1230-R14'!$B21,'[1]1230-R14'!$F21)</f>
        <v>0.10394469683445183</v>
      </c>
      <c r="D11" s="5">
        <f>AVERAGE('[1]1230-R14'!$C21:$D21)</f>
        <v>6.587</v>
      </c>
      <c r="E11" s="5">
        <f>STDEV('[1]1230-R14'!$C21:$D21)</f>
        <v>0.729734198184515</v>
      </c>
      <c r="F11" s="5">
        <f>'[1]1230-R14'!$E21</f>
        <v>8.787</v>
      </c>
      <c r="H11" s="12">
        <f>AVERAGE('[1]1230-R14'!$G21:$H21)</f>
        <v>5.824</v>
      </c>
      <c r="I11" s="5">
        <f>STDEV('[1]1230-R14'!$G21:$H21)</f>
        <v>0.3365828278448135</v>
      </c>
      <c r="K11" s="5">
        <f>'[1]1230-R14'!I21</f>
        <v>5.546</v>
      </c>
      <c r="M11" s="5">
        <f>AVERAGE('[1]1230-R14'!$J21:$L21)</f>
        <v>5.727</v>
      </c>
      <c r="N11" s="5">
        <f>STDEV('[1]1230-R14'!$J21:$L21)</f>
        <v>0.6806585046849798</v>
      </c>
      <c r="P11" s="5">
        <f>AVERAGE('[1]1230-R14'!$M21:$N21)</f>
        <v>5.851</v>
      </c>
      <c r="Q11" s="5">
        <f>STDEV('[1]1230-R14'!$M21:$N21)</f>
        <v>0.10606601717800089</v>
      </c>
      <c r="S11" s="5">
        <f>'[1]1230-R14'!O21</f>
        <v>7.406</v>
      </c>
      <c r="U11" s="5">
        <f>AVERAGE('[1]1230-R14'!$P21:$R21)</f>
        <v>6.329666666666667</v>
      </c>
      <c r="V11" s="5">
        <f>STDEV('[1]1230-R14'!$P21:$R21)</f>
        <v>0.463879653933344</v>
      </c>
      <c r="X11" s="5">
        <f>AVERAGE('[1]1230-R14'!$S21:$T21)</f>
        <v>6.689500000000001</v>
      </c>
      <c r="Y11" s="5">
        <f>STDEV('[1]1230-R14'!$S21:$T21)</f>
        <v>0.1506137443926771</v>
      </c>
      <c r="AA11" s="5">
        <f>'[1]1230-R14'!U21</f>
        <v>6.077</v>
      </c>
      <c r="AC11" s="5">
        <f>('[1]1230-R14'!V21)</f>
        <v>7.19</v>
      </c>
      <c r="AE11" s="5">
        <f t="shared" si="0"/>
        <v>6.078895833333333</v>
      </c>
      <c r="AF11" s="5">
        <f t="shared" si="1"/>
        <v>0.41723818839263993</v>
      </c>
      <c r="AG11" s="5">
        <f t="shared" si="2"/>
        <v>7.794333333333334</v>
      </c>
      <c r="AH11" s="5">
        <f t="shared" si="3"/>
        <v>0.8664319553971515</v>
      </c>
    </row>
    <row r="12" spans="1:34" ht="12.75">
      <c r="A12" s="11" t="str">
        <f>'[1]1230-R14'!$A20</f>
        <v>MnO</v>
      </c>
      <c r="B12" s="5">
        <f>AVERAGE('[1]1230-R14'!$B20,'[1]1230-R14'!$F20)</f>
        <v>0.1365</v>
      </c>
      <c r="C12" s="5">
        <f>STDEV('[1]1230-R14'!$B20,'[1]1230-R14'!$F20)</f>
        <v>0.040305086527633135</v>
      </c>
      <c r="D12" s="5">
        <f>AVERAGE('[1]1230-R14'!$C20:$D20)</f>
        <v>0.1995</v>
      </c>
      <c r="E12" s="5">
        <f>STDEV('[1]1230-R14'!$C20:$D20)</f>
        <v>0.05444722215136411</v>
      </c>
      <c r="F12" s="5">
        <f>'[1]1230-R14'!$E20</f>
        <v>0.278</v>
      </c>
      <c r="H12" s="12">
        <f>AVERAGE('[1]1230-R14'!$G20:$H20)</f>
        <v>0.15649999999999997</v>
      </c>
      <c r="I12" s="5">
        <f>STDEV('[1]1230-R14'!$G20:$H20)</f>
        <v>0.02192031021678333</v>
      </c>
      <c r="K12" s="5">
        <f>'[1]1230-R14'!I20</f>
        <v>0.141</v>
      </c>
      <c r="M12" s="5">
        <f>AVERAGE('[1]1230-R14'!$J20:$L20)</f>
        <v>0.15433333333333335</v>
      </c>
      <c r="N12" s="5">
        <f>STDEV('[1]1230-R14'!$J20:$L20)</f>
        <v>0.037978063843926144</v>
      </c>
      <c r="P12" s="5">
        <f>AVERAGE('[1]1230-R14'!$M20:$N20)</f>
        <v>0.1505</v>
      </c>
      <c r="Q12" s="5">
        <f>STDEV('[1]1230-R14'!$M20:$N20)</f>
        <v>0.013435028842544407</v>
      </c>
      <c r="S12" s="5">
        <f>'[1]1230-R14'!O20</f>
        <v>0.167</v>
      </c>
      <c r="U12" s="5">
        <f>AVERAGE('[1]1230-R14'!$P20:$R20)</f>
        <v>0.16933333333333334</v>
      </c>
      <c r="V12" s="5">
        <f>STDEV('[1]1230-R14'!$P20:$R20)</f>
        <v>0.037004504230341115</v>
      </c>
      <c r="X12" s="5">
        <f>AVERAGE('[1]1230-R14'!$S20:$T20)</f>
        <v>0.1445</v>
      </c>
      <c r="Y12" s="5">
        <f>STDEV('[1]1230-R14'!$S20:$T20)</f>
        <v>0.0021213203435596446</v>
      </c>
      <c r="AA12" s="5">
        <f>'[1]1230-R14'!U20</f>
        <v>0.214</v>
      </c>
      <c r="AC12" s="5">
        <f>('[1]1230-R14'!V20)</f>
        <v>0.178</v>
      </c>
      <c r="AE12" s="5">
        <f t="shared" si="0"/>
        <v>0.16620833333333332</v>
      </c>
      <c r="AF12" s="5">
        <f t="shared" si="1"/>
        <v>0.026701725465915937</v>
      </c>
      <c r="AG12" s="5">
        <f t="shared" si="2"/>
        <v>0.20766666666666667</v>
      </c>
      <c r="AH12" s="5">
        <f t="shared" si="3"/>
        <v>0.06115826463637872</v>
      </c>
    </row>
    <row r="13" spans="1:34" ht="12.75">
      <c r="A13" s="11" t="str">
        <f>'[1]1230-R14'!$A13</f>
        <v>MgO</v>
      </c>
      <c r="B13" s="5">
        <f>AVERAGE('[1]1230-R14'!$B13,'[1]1230-R14'!$F13)</f>
        <v>16.4845</v>
      </c>
      <c r="C13" s="5">
        <f>STDEV('[1]1230-R14'!$B13,'[1]1230-R14'!$F13)</f>
        <v>0.084145706961199</v>
      </c>
      <c r="D13" s="5">
        <f>AVERAGE('[1]1230-R14'!$C13:$D13)</f>
        <v>16.860500000000002</v>
      </c>
      <c r="E13" s="5">
        <f>STDEV('[1]1230-R14'!$C13:$D13)</f>
        <v>0.21566756826151492</v>
      </c>
      <c r="F13" s="5">
        <f>'[1]1230-R14'!$E13</f>
        <v>17.164</v>
      </c>
      <c r="H13" s="12">
        <f>AVERAGE('[1]1230-R14'!$G13:$H13)</f>
        <v>17</v>
      </c>
      <c r="I13" s="5">
        <f>STDEV('[1]1230-R14'!$G13:$H13)</f>
        <v>0.039597979746444814</v>
      </c>
      <c r="K13" s="5">
        <f>'[1]1230-R14'!I13</f>
        <v>16.579</v>
      </c>
      <c r="M13" s="5">
        <f>AVERAGE('[1]1230-R14'!$J13:$L13)</f>
        <v>16.502666666666666</v>
      </c>
      <c r="N13" s="5">
        <f>STDEV('[1]1230-R14'!$J13:$L13)</f>
        <v>0.22416363071068712</v>
      </c>
      <c r="P13" s="5">
        <f>AVERAGE('[1]1230-R14'!$M13:$N13)</f>
        <v>16.054000000000002</v>
      </c>
      <c r="Q13" s="5">
        <f>STDEV('[1]1230-R14'!$M13:$N13)</f>
        <v>0.6858935777508887</v>
      </c>
      <c r="S13" s="5">
        <f>'[1]1230-R14'!O13</f>
        <v>15.651</v>
      </c>
      <c r="U13" s="5">
        <f>AVERAGE('[1]1230-R14'!$P13:$R13)</f>
        <v>17.117333333333335</v>
      </c>
      <c r="V13" s="5">
        <f>STDEV('[1]1230-R14'!$P13:$R13)</f>
        <v>1.6836580214916925</v>
      </c>
      <c r="X13" s="5">
        <f>AVERAGE('[1]1230-R14'!$S13:$T13)</f>
        <v>15.45</v>
      </c>
      <c r="Y13" s="5">
        <f>STDEV('[1]1230-R14'!$S13:$T13)</f>
        <v>0.374766594028853</v>
      </c>
      <c r="AA13" s="5">
        <f>'[1]1230-R14'!U13</f>
        <v>16.111</v>
      </c>
      <c r="AC13" s="5">
        <f>('[1]1230-R14'!V13)</f>
        <v>15.12</v>
      </c>
      <c r="AE13" s="5">
        <f t="shared" si="0"/>
        <v>16.4593125</v>
      </c>
      <c r="AF13" s="5">
        <f t="shared" si="1"/>
        <v>0.5614778998710824</v>
      </c>
      <c r="AG13" s="5">
        <f t="shared" si="2"/>
        <v>15.978333333333332</v>
      </c>
      <c r="AH13" s="5">
        <f t="shared" si="3"/>
        <v>1.0605867872707944</v>
      </c>
    </row>
    <row r="14" spans="1:34" ht="12.75">
      <c r="A14" s="11" t="str">
        <f>'[1]1230-R14'!$A17</f>
        <v>CaO</v>
      </c>
      <c r="B14" s="5">
        <f>AVERAGE('[1]1230-R14'!$B17,'[1]1230-R14'!$F17)</f>
        <v>21.613</v>
      </c>
      <c r="C14" s="5">
        <f>STDEV('[1]1230-R14'!$B17,'[1]1230-R14'!$F17)</f>
        <v>0.31678383797146253</v>
      </c>
      <c r="D14" s="5">
        <f>AVERAGE('[1]1230-R14'!$C17:$D17)</f>
        <v>21.1635</v>
      </c>
      <c r="E14" s="5">
        <f>STDEV('[1]1230-R14'!$C17:$D17)</f>
        <v>0.2552655480084362</v>
      </c>
      <c r="F14" s="5">
        <f>'[1]1230-R14'!$E17</f>
        <v>18.683</v>
      </c>
      <c r="H14" s="12">
        <f>AVERAGE('[1]1230-R14'!$G17:$H17)</f>
        <v>21.457</v>
      </c>
      <c r="I14" s="5">
        <f>STDEV('[1]1230-R14'!$G17:$H17)</f>
        <v>0.19940411229459656</v>
      </c>
      <c r="K14" s="5">
        <f>'[1]1230-R14'!I17</f>
        <v>21.396</v>
      </c>
      <c r="M14" s="5">
        <f>AVERAGE('[1]1230-R14'!$J17:$L17)</f>
        <v>21.399</v>
      </c>
      <c r="N14" s="5">
        <f>STDEV('[1]1230-R14'!$J17:$L17)</f>
        <v>0.7767477067878116</v>
      </c>
      <c r="P14" s="5">
        <f>AVERAGE('[1]1230-R14'!$M17:$N17)</f>
        <v>21.984</v>
      </c>
      <c r="Q14" s="5">
        <f>STDEV('[1]1230-R14'!$M17:$N17)</f>
        <v>0.23334523779126212</v>
      </c>
      <c r="S14" s="5">
        <f>'[1]1230-R14'!O17</f>
        <v>20.204</v>
      </c>
      <c r="U14" s="5">
        <f>AVERAGE('[1]1230-R14'!$P17:$R17)</f>
        <v>20.526666666666667</v>
      </c>
      <c r="V14" s="5">
        <f>STDEV('[1]1230-R14'!$P17:$R17)</f>
        <v>1.667104475830264</v>
      </c>
      <c r="X14" s="5">
        <f>AVERAGE('[1]1230-R14'!$S17:$T17)</f>
        <v>21.6195</v>
      </c>
      <c r="Y14" s="5">
        <f>STDEV('[1]1230-R14'!$S17:$T17)</f>
        <v>0.038890872965259914</v>
      </c>
      <c r="AA14" s="5">
        <f>'[1]1230-R14'!U17</f>
        <v>21.698</v>
      </c>
      <c r="AC14" s="5">
        <f>('[1]1230-R14'!V17)</f>
        <v>21.107</v>
      </c>
      <c r="AE14" s="5">
        <f t="shared" si="0"/>
        <v>21.405458333333335</v>
      </c>
      <c r="AF14" s="5">
        <f t="shared" si="1"/>
        <v>0.4308979434834275</v>
      </c>
      <c r="AG14" s="5">
        <f t="shared" si="2"/>
        <v>19.998</v>
      </c>
      <c r="AH14" s="5">
        <f t="shared" si="3"/>
        <v>1.2250595903873354</v>
      </c>
    </row>
    <row r="15" spans="1:34" ht="12.75">
      <c r="A15" s="11" t="str">
        <f>'[1]1230-R14'!$A12</f>
        <v>Na2O</v>
      </c>
      <c r="B15" s="5">
        <f>AVERAGE('[1]1230-R14'!$B12,'[1]1230-R14'!$F12)</f>
        <v>0.196</v>
      </c>
      <c r="C15" s="5">
        <f>STDEV('[1]1230-R14'!$B12,'[1]1230-R14'!$F12)</f>
        <v>0.004242640687119289</v>
      </c>
      <c r="D15" s="5">
        <f>AVERAGE('[1]1230-R14'!$C12:$D12)</f>
        <v>0.246</v>
      </c>
      <c r="E15" s="5">
        <f>STDEV('[1]1230-R14'!$C12:$D12)</f>
        <v>0.01838477631085037</v>
      </c>
      <c r="F15" s="5">
        <f>'[1]1230-R14'!$E12</f>
        <v>0.248</v>
      </c>
      <c r="H15" s="12">
        <f>AVERAGE('[1]1230-R14'!$G12:$H12)</f>
        <v>0.20650000000000002</v>
      </c>
      <c r="I15" s="5">
        <f>STDEV('[1]1230-R14'!$G12:$H12)</f>
        <v>0.030405591591021457</v>
      </c>
      <c r="K15" s="5">
        <f>'[1]1230-R14'!I12</f>
        <v>0.208</v>
      </c>
      <c r="M15" s="5">
        <f>AVERAGE('[1]1230-R14'!$J12:$L12)</f>
        <v>0.20766666666666667</v>
      </c>
      <c r="N15" s="5">
        <f>STDEV('[1]1230-R14'!$J12:$L12)</f>
        <v>0.012503332889007365</v>
      </c>
      <c r="P15" s="5">
        <f>AVERAGE('[1]1230-R14'!$M12:$N12)</f>
        <v>0.243</v>
      </c>
      <c r="Q15" s="5">
        <f>STDEV('[1]1230-R14'!$M12:$N12)</f>
        <v>0.024041630560342805</v>
      </c>
      <c r="S15" s="5">
        <f>'[1]1230-R14'!O12</f>
        <v>0.268</v>
      </c>
      <c r="U15" s="5">
        <f>AVERAGE('[1]1230-R14'!$P12:$R12)</f>
        <v>0.20266666666666666</v>
      </c>
      <c r="V15" s="5">
        <f>STDEV('[1]1230-R14'!$P12:$R12)</f>
        <v>0.06476367294504949</v>
      </c>
      <c r="X15" s="5">
        <f>AVERAGE('[1]1230-R14'!$S12:$T12)</f>
        <v>0.249</v>
      </c>
      <c r="Y15" s="5">
        <f>STDEV('[1]1230-R14'!$S12:$T12)</f>
        <v>0.0254558441227159</v>
      </c>
      <c r="AA15" s="5">
        <f>'[1]1230-R14'!U12</f>
        <v>0.232</v>
      </c>
      <c r="AC15" s="5">
        <f>('[1]1230-R14'!V12)</f>
        <v>0.282</v>
      </c>
      <c r="AE15" s="5">
        <f t="shared" si="0"/>
        <v>0.22435416666666666</v>
      </c>
      <c r="AF15" s="5">
        <f t="shared" si="1"/>
        <v>0.020061104572447138</v>
      </c>
      <c r="AG15" s="5">
        <f t="shared" si="2"/>
        <v>0.266</v>
      </c>
      <c r="AH15" s="5">
        <f t="shared" si="3"/>
        <v>0.017088007490634674</v>
      </c>
    </row>
    <row r="16" spans="1:34" ht="12.75">
      <c r="A16" s="11" t="str">
        <f>'[1]1230-R14'!$A16</f>
        <v>K2O</v>
      </c>
      <c r="B16" s="5">
        <f>AVERAGE('[1]1230-R14'!$B16,'[1]1230-R14'!$F16)</f>
        <v>0</v>
      </c>
      <c r="C16" s="5">
        <f>STDEV('[1]1230-R14'!$B16,'[1]1230-R14'!$F16)</f>
        <v>0</v>
      </c>
      <c r="D16" s="5">
        <f>AVERAGE('[1]1230-R14'!$C16:$D16)</f>
        <v>0</v>
      </c>
      <c r="E16" s="5">
        <f>STDEV('[1]1230-R14'!$C16:$D16)</f>
        <v>0</v>
      </c>
      <c r="F16" s="5">
        <f>'[1]1230-R14'!$E16</f>
        <v>0</v>
      </c>
      <c r="H16" s="12">
        <f>AVERAGE('[1]1230-R14'!$G16:$H16)</f>
        <v>0</v>
      </c>
      <c r="I16" s="5">
        <f>STDEV('[1]1230-R14'!$G16:$H16)</f>
        <v>0</v>
      </c>
      <c r="K16" s="5">
        <f>'[1]1230-R14'!I16</f>
        <v>0</v>
      </c>
      <c r="M16" s="5">
        <f>AVERAGE('[1]1230-R14'!$J16:$L16)</f>
        <v>0</v>
      </c>
      <c r="N16" s="5">
        <f>STDEV('[1]1230-R14'!$J16:$L16)</f>
        <v>0</v>
      </c>
      <c r="P16" s="5">
        <f>AVERAGE('[1]1230-R14'!$M16:$N16)</f>
        <v>0</v>
      </c>
      <c r="Q16" s="5">
        <f>STDEV('[1]1230-R14'!$M16:$N16)</f>
        <v>0</v>
      </c>
      <c r="S16" s="5">
        <f>'[1]1230-R14'!O16</f>
        <v>0</v>
      </c>
      <c r="U16" s="5">
        <f>AVERAGE('[1]1230-R14'!$P16:$R16)</f>
        <v>0</v>
      </c>
      <c r="V16" s="5">
        <f>STDEV('[1]1230-R14'!$P16:$R16)</f>
        <v>0</v>
      </c>
      <c r="X16" s="5">
        <f>AVERAGE('[1]1230-R14'!$S16:$T16)</f>
        <v>0</v>
      </c>
      <c r="Y16" s="5">
        <f>STDEV('[1]1230-R14'!$S16:$T16)</f>
        <v>0</v>
      </c>
      <c r="AA16" s="5">
        <f>'[1]1230-R14'!U16</f>
        <v>0</v>
      </c>
      <c r="AC16" s="5">
        <f>('[1]1230-R14'!V16)</f>
        <v>0.006</v>
      </c>
      <c r="AE16" s="5">
        <f t="shared" si="0"/>
        <v>0</v>
      </c>
      <c r="AF16" s="5">
        <f t="shared" si="1"/>
        <v>0</v>
      </c>
      <c r="AG16" s="5">
        <f t="shared" si="2"/>
        <v>0.002</v>
      </c>
      <c r="AH16" s="5">
        <f t="shared" si="3"/>
        <v>0.0034641016151377548</v>
      </c>
    </row>
    <row r="17" spans="1:8" ht="12.75">
      <c r="A17" s="11"/>
      <c r="H17" s="12"/>
    </row>
    <row r="18" spans="1:34" ht="12.75">
      <c r="A18" s="11" t="str">
        <f>'[1]1230-R14'!$A23</f>
        <v>Total</v>
      </c>
      <c r="B18" s="5">
        <f>AVERAGE('[1]1230-R14'!$B23,'[1]1230-R14'!$F23)</f>
        <v>99.663</v>
      </c>
      <c r="C18" s="5">
        <f>STDEV('[1]1230-R14'!$B23,'[1]1230-R14'!$F23)</f>
        <v>0.0551543289325528</v>
      </c>
      <c r="D18" s="5">
        <f>AVERAGE('[1]1230-R14'!$C23:$D23)</f>
        <v>100.196</v>
      </c>
      <c r="E18" s="5">
        <f>STDEV('[1]1230-R14'!$C23:$D23)</f>
        <v>0.22910259710444003</v>
      </c>
      <c r="F18" s="5">
        <f>'[1]1230-R14'!$E23</f>
        <v>99.593</v>
      </c>
      <c r="H18" s="12">
        <f>AVERAGE('[1]1230-R14'!$G23:$H23)</f>
        <v>100.1175</v>
      </c>
      <c r="I18" s="5">
        <f>STDEV('[1]1230-R14'!$G23:$H23)</f>
        <v>0.4702260094884537</v>
      </c>
      <c r="K18" s="5">
        <f>'[1]1230-R14'!I23</f>
        <v>99.56</v>
      </c>
      <c r="M18" s="5">
        <f>AVERAGE('[1]1230-R14'!$J23:$L23)</f>
        <v>99.80033333333331</v>
      </c>
      <c r="N18" s="5">
        <f>STDEV('[1]1230-R14'!$J23:$L23)</f>
        <v>0.5969458378572325</v>
      </c>
      <c r="P18" s="5">
        <f>AVERAGE('[1]1230-R14'!$M23:$N23)</f>
        <v>100.2875</v>
      </c>
      <c r="Q18" s="5">
        <f>STDEV('[1]1230-R14'!$M23:$N23)</f>
        <v>0.2510229073212272</v>
      </c>
      <c r="S18" s="5">
        <f>'[1]1230-R14'!O23</f>
        <v>99.674</v>
      </c>
      <c r="U18" s="5">
        <f>AVERAGE('[1]1230-R14'!$P23:$R23)</f>
        <v>99.97633333333333</v>
      </c>
      <c r="V18" s="5">
        <f>STDEV('[1]1230-R14'!$P23:$R23)</f>
        <v>0.495516229134447</v>
      </c>
      <c r="X18" s="5">
        <f>AVERAGE('[1]1230-R14'!$S23:$T23)</f>
        <v>99.55000000000001</v>
      </c>
      <c r="Y18" s="5">
        <f>STDEV('[1]1230-R14'!$S23:$T23)</f>
        <v>0.7212489168070786</v>
      </c>
      <c r="AA18" s="5">
        <f>'[1]1230-R14'!U23</f>
        <v>100.214</v>
      </c>
      <c r="AC18" s="5">
        <f>('[1]1230-R14'!V23)</f>
        <v>99.96</v>
      </c>
      <c r="AE18" s="5">
        <f>AVERAGE(D18,H18,K18,M18,P18,U18,X18,AA18)</f>
        <v>99.96270833333332</v>
      </c>
      <c r="AF18" s="5">
        <f>STDEV(D18,H18,K18,M18,P18,U18,X18,AA18)</f>
        <v>0.29424869016983835</v>
      </c>
      <c r="AG18" s="5">
        <f>AVERAGE(F18,S18,AC18)</f>
        <v>99.74233333333332</v>
      </c>
      <c r="AH18" s="5">
        <f>STDEV(F18,S18,AC18)</f>
        <v>0.19280646600498386</v>
      </c>
    </row>
    <row r="19" spans="1:8" ht="12.75">
      <c r="A19" s="11"/>
      <c r="H19" s="12"/>
    </row>
    <row r="20" spans="1:34" ht="12.75">
      <c r="A20" s="11" t="str">
        <f>'[1]1230-R14'!$A82</f>
        <v>Si</v>
      </c>
      <c r="B20" s="5">
        <f>AVERAGE('[1]1230-R14'!$B82,'[1]1230-R14'!$F82)</f>
        <v>1.872685184049441</v>
      </c>
      <c r="C20" s="5">
        <f>STDEV('[1]1230-R14'!$B82,'[1]1230-R14'!$F82)</f>
        <v>0.020057400417530222</v>
      </c>
      <c r="D20" s="5">
        <f>AVERAGE('[1]1230-R14'!$C82:$D82)</f>
        <v>1.8755937836257832</v>
      </c>
      <c r="E20" s="5">
        <f>STDEV('[1]1230-R14'!$C82:$D82)</f>
        <v>0.011024131705928922</v>
      </c>
      <c r="F20" s="5">
        <f>'[1]1230-R14'!$E82</f>
        <v>1.9146142099049215</v>
      </c>
      <c r="H20" s="12">
        <f>AVERAGE('[1]1230-R14'!$G82:$H82)</f>
        <v>1.8725946263473667</v>
      </c>
      <c r="I20" s="5">
        <f>STDEV('[1]1230-R14'!$G82:$H82)</f>
        <v>0.021997904615704632</v>
      </c>
      <c r="K20" s="5">
        <f>'[1]1230-R14'!I82</f>
        <v>1.8484833181213667</v>
      </c>
      <c r="M20" s="5">
        <f>AVERAGE('[1]1230-R14'!$J82:$L82)</f>
        <v>1.844119243459306</v>
      </c>
      <c r="N20" s="5">
        <f>STDEV('[1]1230-R14'!$J82:$L82)</f>
        <v>0.016948003637944943</v>
      </c>
      <c r="P20" s="5">
        <f>AVERAGE('[1]1230-R14'!$M82:$N82)</f>
        <v>1.833188100316553</v>
      </c>
      <c r="Q20" s="5">
        <f>STDEV('[1]1230-R14'!$M82:$N82)</f>
        <v>0.03768215498775133</v>
      </c>
      <c r="S20" s="5">
        <f>'[1]1230-R14'!O82</f>
        <v>1.7956111084505553</v>
      </c>
      <c r="U20" s="5">
        <f>AVERAGE('[1]1230-R14'!$P82:$R82)</f>
        <v>1.8760177178539046</v>
      </c>
      <c r="V20" s="5">
        <f>STDEV('[1]1230-R14'!$P82:$R82)</f>
        <v>0.05359907170160152</v>
      </c>
      <c r="X20" s="5">
        <f>AVERAGE('[1]1230-R14'!$S82:$T82)</f>
        <v>1.793644121973054</v>
      </c>
      <c r="Y20" s="5">
        <f>STDEV('[1]1230-R14'!$S82:$T82)</f>
        <v>0.0025190530711597203</v>
      </c>
      <c r="AA20" s="5">
        <f>'[1]1230-R14'!U82</f>
        <v>1.8292521235066384</v>
      </c>
      <c r="AC20" s="5">
        <f>('[1]1230-R14'!V82)</f>
        <v>1.789309275219338</v>
      </c>
      <c r="AE20" s="5">
        <f aca="true" t="shared" si="4" ref="AE20:AE28">AVERAGE(D20,H20,K20,M20,P20,U20,X20,AA20)</f>
        <v>1.8466116294004966</v>
      </c>
      <c r="AF20" s="5">
        <f aca="true" t="shared" si="5" ref="AF20:AF28">STDEV(D20,H20,K20,M20,P20,U20,X20,AA20)</f>
        <v>0.028477096208756124</v>
      </c>
      <c r="AG20" s="5">
        <f aca="true" t="shared" si="6" ref="AG20:AG28">AVERAGE(F20,S20,AC20)</f>
        <v>1.8331781978582715</v>
      </c>
      <c r="AH20" s="5">
        <f aca="true" t="shared" si="7" ref="AH20:AH28">STDEV(F20,S20,AC20)</f>
        <v>0.07059600781251793</v>
      </c>
    </row>
    <row r="21" spans="1:34" ht="12.75">
      <c r="A21" s="11" t="str">
        <f>'[1]1230-R14'!$A85</f>
        <v>Ti</v>
      </c>
      <c r="B21" s="5">
        <f>AVERAGE('[1]1230-R14'!$B85,'[1]1230-R14'!$F85)</f>
        <v>0.015013134109434015</v>
      </c>
      <c r="C21" s="5">
        <f>STDEV('[1]1230-R14'!$B85,'[1]1230-R14'!$F85)</f>
        <v>0.004172123983366319</v>
      </c>
      <c r="D21" s="5">
        <f>AVERAGE('[1]1230-R14'!$C85:$D85)</f>
        <v>0.015335617227225281</v>
      </c>
      <c r="E21" s="5">
        <f>STDEV('[1]1230-R14'!$C85:$D85)</f>
        <v>0.0017727622432204676</v>
      </c>
      <c r="F21" s="5">
        <f>'[1]1230-R14'!$E85</f>
        <v>0.012327336007537215</v>
      </c>
      <c r="H21" s="12">
        <f>AVERAGE('[1]1230-R14'!$G85:$H85)</f>
        <v>0.017358332282790503</v>
      </c>
      <c r="I21" s="5">
        <f>STDEV('[1]1230-R14'!$G85:$H85)</f>
        <v>0.005481280474383756</v>
      </c>
      <c r="K21" s="5">
        <f>'[1]1230-R14'!I85</f>
        <v>0.01754761094161684</v>
      </c>
      <c r="M21" s="5">
        <f>AVERAGE('[1]1230-R14'!$J85:$L85)</f>
        <v>0.017694080895390638</v>
      </c>
      <c r="N21" s="5">
        <f>STDEV('[1]1230-R14'!$J85:$L85)</f>
        <v>0.004084696647843424</v>
      </c>
      <c r="P21" s="5">
        <f>AVERAGE('[1]1230-R14'!$M85:$N85)</f>
        <v>0.019903505348556706</v>
      </c>
      <c r="Q21" s="5">
        <f>STDEV('[1]1230-R14'!$M85:$N85)</f>
        <v>0.005071434297849187</v>
      </c>
      <c r="S21" s="5">
        <f>'[1]1230-R14'!O85</f>
        <v>0.02593872555891344</v>
      </c>
      <c r="U21" s="5">
        <f>AVERAGE('[1]1230-R14'!$P85:$R85)</f>
        <v>0.01608140806297366</v>
      </c>
      <c r="V21" s="5">
        <f>STDEV('[1]1230-R14'!$P85:$R85)</f>
        <v>0.009070899795547576</v>
      </c>
      <c r="X21" s="5">
        <f>AVERAGE('[1]1230-R14'!$S85:$T85)</f>
        <v>0.02662204678997389</v>
      </c>
      <c r="Y21" s="5">
        <f>STDEV('[1]1230-R14'!$S85:$T85)</f>
        <v>0.0029246065653342024</v>
      </c>
      <c r="AA21" s="5">
        <f>'[1]1230-R14'!U85</f>
        <v>0.021619190015372294</v>
      </c>
      <c r="AC21" s="5">
        <f>('[1]1230-R14'!V85)</f>
        <v>0.029672328628620057</v>
      </c>
      <c r="AE21" s="5">
        <f t="shared" si="4"/>
        <v>0.019020223945487476</v>
      </c>
      <c r="AF21" s="5">
        <f t="shared" si="5"/>
        <v>0.0036688771157824505</v>
      </c>
      <c r="AG21" s="5">
        <f t="shared" si="6"/>
        <v>0.02264613006502357</v>
      </c>
      <c r="AH21" s="5">
        <f t="shared" si="7"/>
        <v>0.009129243181728837</v>
      </c>
    </row>
    <row r="22" spans="1:34" ht="12.75">
      <c r="A22" s="11" t="str">
        <f>'[1]1230-R14'!$A81</f>
        <v>Al</v>
      </c>
      <c r="B22" s="5">
        <f>AVERAGE('[1]1230-R14'!$B81,'[1]1230-R14'!$F81)</f>
        <v>0.15981883040556571</v>
      </c>
      <c r="C22" s="5">
        <f>STDEV('[1]1230-R14'!$B81,'[1]1230-R14'!$F81)</f>
        <v>0.028216513844770044</v>
      </c>
      <c r="D22" s="5">
        <f>AVERAGE('[1]1230-R14'!$C81:$D81)</f>
        <v>0.13257185491169332</v>
      </c>
      <c r="E22" s="5">
        <f>STDEV('[1]1230-R14'!$C81:$D81)</f>
        <v>0.0019758961080815368</v>
      </c>
      <c r="F22" s="5">
        <f>'[1]1230-R14'!$E81</f>
        <v>0.08955020977816601</v>
      </c>
      <c r="H22" s="12">
        <f>AVERAGE('[1]1230-R14'!$G81:$H81)</f>
        <v>0.14551061658442824</v>
      </c>
      <c r="I22" s="5">
        <f>STDEV('[1]1230-R14'!$G81:$H81)</f>
        <v>0.0073375765388345796</v>
      </c>
      <c r="K22" s="5">
        <f>'[1]1230-R14'!I81</f>
        <v>0.18658496900528224</v>
      </c>
      <c r="M22" s="5">
        <f>AVERAGE('[1]1230-R14'!$J81:$L81)</f>
        <v>0.1948458343248406</v>
      </c>
      <c r="N22" s="5">
        <f>STDEV('[1]1230-R14'!$J81:$L81)</f>
        <v>0.010013808714742087</v>
      </c>
      <c r="P22" s="5">
        <f>AVERAGE('[1]1230-R14'!$M81:$N81)</f>
        <v>0.20820037950788467</v>
      </c>
      <c r="Q22" s="5">
        <f>STDEV('[1]1230-R14'!$M81:$N81)</f>
        <v>0.062282212856948294</v>
      </c>
      <c r="S22" s="5">
        <f>'[1]1230-R14'!O81</f>
        <v>0.2680352548087302</v>
      </c>
      <c r="U22" s="5">
        <f>AVERAGE('[1]1230-R14'!$P81:$R81)</f>
        <v>0.15331987831052127</v>
      </c>
      <c r="V22" s="5">
        <f>STDEV('[1]1230-R14'!$P81:$R81)</f>
        <v>0.07303204361790888</v>
      </c>
      <c r="X22" s="5">
        <f>AVERAGE('[1]1230-R14'!$S81:$T81)</f>
        <v>0.24551109592816123</v>
      </c>
      <c r="Y22" s="5">
        <f>STDEV('[1]1230-R14'!$S81:$T81)</f>
        <v>0.0038494528406018227</v>
      </c>
      <c r="AA22" s="5">
        <f>'[1]1230-R14'!U81</f>
        <v>0.2100107160747504</v>
      </c>
      <c r="AC22" s="5">
        <f>('[1]1230-R14'!V81)</f>
        <v>0.2707003776728506</v>
      </c>
      <c r="AE22" s="5">
        <f t="shared" si="4"/>
        <v>0.18456941808094524</v>
      </c>
      <c r="AF22" s="5">
        <f t="shared" si="5"/>
        <v>0.038238177524001445</v>
      </c>
      <c r="AG22" s="5">
        <f t="shared" si="6"/>
        <v>0.20942861408658228</v>
      </c>
      <c r="AH22" s="5">
        <f t="shared" si="7"/>
        <v>0.10382629524652844</v>
      </c>
    </row>
    <row r="23" spans="1:34" ht="12.75">
      <c r="A23" s="11" t="str">
        <f>'[1]1230-R14'!$A88</f>
        <v>Fe2</v>
      </c>
      <c r="B23" s="5">
        <f>AVERAGE('[1]1230-R14'!$B88,'[1]1230-R14'!$F88)</f>
        <v>0.17511243312665198</v>
      </c>
      <c r="C23" s="5">
        <f>STDEV('[1]1230-R14'!$B88,'[1]1230-R14'!$F88)</f>
        <v>0.0031419830005573364</v>
      </c>
      <c r="D23" s="5">
        <f>AVERAGE('[1]1230-R14'!$C88:$D88)</f>
        <v>0.20132111049024248</v>
      </c>
      <c r="E23" s="5">
        <f>STDEV('[1]1230-R14'!$C88:$D88)</f>
        <v>0.02312515224034529</v>
      </c>
      <c r="F23" s="5">
        <f>'[1]1230-R14'!$E88</f>
        <v>0.27130770949204713</v>
      </c>
      <c r="H23" s="12">
        <f>AVERAGE('[1]1230-R14'!$G88:$H88)</f>
        <v>0.1776981984638799</v>
      </c>
      <c r="I23" s="5">
        <f>STDEV('[1]1230-R14'!$G88:$H88)</f>
        <v>0.009576329755245512</v>
      </c>
      <c r="K23" s="5">
        <f>'[1]1230-R14'!I88</f>
        <v>0.17016725422970824</v>
      </c>
      <c r="M23" s="5">
        <f>AVERAGE('[1]1230-R14'!$J88:$L88)</f>
        <v>0.17533720458328714</v>
      </c>
      <c r="N23" s="5">
        <f>STDEV('[1]1230-R14'!$J88:$L88)</f>
        <v>0.02044559290341943</v>
      </c>
      <c r="P23" s="5">
        <f>AVERAGE('[1]1230-R14'!$M88:$N88)</f>
        <v>0.1785415836997497</v>
      </c>
      <c r="Q23" s="5">
        <f>STDEV('[1]1230-R14'!$M88:$N88)</f>
        <v>0.002953997332321807</v>
      </c>
      <c r="S23" s="5">
        <f>'[1]1230-R14'!O88</f>
        <v>0.2279964032416896</v>
      </c>
      <c r="U23" s="5">
        <f>AVERAGE('[1]1230-R14'!$P88:$R88)</f>
        <v>0.19357110370931593</v>
      </c>
      <c r="V23" s="5">
        <f>STDEV('[1]1230-R14'!$P88:$R88)</f>
        <v>0.015371777840991899</v>
      </c>
      <c r="X23" s="5">
        <f>AVERAGE('[1]1230-R14'!$S88:$T88)</f>
        <v>0.2061998244509341</v>
      </c>
      <c r="Y23" s="5">
        <f>STDEV('[1]1230-R14'!$S88:$T88)</f>
        <v>0.006275774672829228</v>
      </c>
      <c r="AA23" s="5">
        <f>'[1]1230-R14'!U88</f>
        <v>0.18564752660256223</v>
      </c>
      <c r="AC23" s="5">
        <f>('[1]1230-R14'!V88)</f>
        <v>0.2211138993854653</v>
      </c>
      <c r="AE23" s="5">
        <f t="shared" si="4"/>
        <v>0.18606047577871</v>
      </c>
      <c r="AF23" s="5">
        <f t="shared" si="5"/>
        <v>0.013033499979425203</v>
      </c>
      <c r="AG23" s="5">
        <f t="shared" si="6"/>
        <v>0.24013933737306736</v>
      </c>
      <c r="AH23" s="5">
        <f t="shared" si="7"/>
        <v>0.027211078263147052</v>
      </c>
    </row>
    <row r="24" spans="1:34" ht="12.75">
      <c r="A24" s="11" t="str">
        <f>'[1]1230-R14'!$A87</f>
        <v>Mn</v>
      </c>
      <c r="B24" s="5">
        <f>AVERAGE('[1]1230-R14'!$B87,'[1]1230-R14'!$F87)</f>
        <v>0.004243306847821237</v>
      </c>
      <c r="C24" s="5">
        <f>STDEV('[1]1230-R14'!$B87,'[1]1230-R14'!$F87)</f>
        <v>0.0012540628565878376</v>
      </c>
      <c r="D24" s="5">
        <f>AVERAGE('[1]1230-R14'!$C87:$D87)</f>
        <v>0.006170663559052556</v>
      </c>
      <c r="E24" s="5">
        <f>STDEV('[1]1230-R14'!$C87:$D87)</f>
        <v>0.0016596621214408694</v>
      </c>
      <c r="F24" s="5">
        <f>'[1]1230-R14'!$E87</f>
        <v>0.008693527847282214</v>
      </c>
      <c r="H24" s="12">
        <f>AVERAGE('[1]1230-R14'!$G87:$H87)</f>
        <v>0.004838086345325791</v>
      </c>
      <c r="I24" s="5">
        <f>STDEV('[1]1230-R14'!$G87:$H87)</f>
        <v>0.000696365022361934</v>
      </c>
      <c r="K24" s="5">
        <f>'[1]1230-R14'!I87</f>
        <v>0.004381723652320708</v>
      </c>
      <c r="M24" s="5">
        <f>AVERAGE('[1]1230-R14'!$J87:$L87)</f>
        <v>0.004784820086274875</v>
      </c>
      <c r="N24" s="5">
        <f>STDEV('[1]1230-R14'!$J87:$L87)</f>
        <v>0.0011659979415886564</v>
      </c>
      <c r="P24" s="5">
        <f>AVERAGE('[1]1230-R14'!$M87:$N87)</f>
        <v>0.004651707991027436</v>
      </c>
      <c r="Q24" s="5">
        <f>STDEV('[1]1230-R14'!$M87:$N87)</f>
        <v>0.00042258816866537783</v>
      </c>
      <c r="S24" s="5">
        <f>'[1]1230-R14'!O87</f>
        <v>0.005207035091336933</v>
      </c>
      <c r="U24" s="5">
        <f>AVERAGE('[1]1230-R14'!$P87:$R87)</f>
        <v>0.005241523632284254</v>
      </c>
      <c r="V24" s="5">
        <f>STDEV('[1]1230-R14'!$P87:$R87)</f>
        <v>0.0011334813482897978</v>
      </c>
      <c r="X24" s="5">
        <f>AVERAGE('[1]1230-R14'!$S87:$T87)</f>
        <v>0.004510536816442156</v>
      </c>
      <c r="Y24" s="5">
        <f>STDEV('[1]1230-R14'!$S87:$T87)</f>
        <v>3.0480589847232753E-05</v>
      </c>
      <c r="AA24" s="5">
        <f>'[1]1230-R14'!U87</f>
        <v>0.006621302808262096</v>
      </c>
      <c r="AC24" s="5">
        <f>('[1]1230-R14'!V87)</f>
        <v>0.005544174623120186</v>
      </c>
      <c r="AE24" s="5">
        <f t="shared" si="4"/>
        <v>0.005150045611373734</v>
      </c>
      <c r="AF24" s="5">
        <f t="shared" si="5"/>
        <v>0.0008187940388240739</v>
      </c>
      <c r="AG24" s="5">
        <f t="shared" si="6"/>
        <v>0.006481579187246444</v>
      </c>
      <c r="AH24" s="5">
        <f t="shared" si="7"/>
        <v>0.0019230063499500686</v>
      </c>
    </row>
    <row r="25" spans="1:34" ht="12.75">
      <c r="A25" s="11" t="str">
        <f>'[1]1230-R14'!$A80</f>
        <v>Mg</v>
      </c>
      <c r="B25" s="5">
        <f>AVERAGE('[1]1230-R14'!$B80,'[1]1230-R14'!$F80)</f>
        <v>0.9018888120341682</v>
      </c>
      <c r="C25" s="5">
        <f>STDEV('[1]1230-R14'!$B80,'[1]1230-R14'!$F80)</f>
        <v>0.004852385505940082</v>
      </c>
      <c r="D25" s="5">
        <f>AVERAGE('[1]1230-R14'!$C80:$D80)</f>
        <v>0.9183630485209906</v>
      </c>
      <c r="E25" s="5">
        <f>STDEV('[1]1230-R14'!$C80:$D80)</f>
        <v>0.007973569192201432</v>
      </c>
      <c r="F25" s="5">
        <f>'[1]1230-R14'!$E80</f>
        <v>0.9446970645433233</v>
      </c>
      <c r="H25" s="12">
        <f>AVERAGE('[1]1230-R14'!$G80:$H80)</f>
        <v>0.9247282972523103</v>
      </c>
      <c r="I25" s="5">
        <f>STDEV('[1]1230-R14'!$G80:$H80)</f>
        <v>0.005767301355299196</v>
      </c>
      <c r="K25" s="5">
        <f>'[1]1230-R14'!I80</f>
        <v>0.9067905992353763</v>
      </c>
      <c r="M25" s="5">
        <f>AVERAGE('[1]1230-R14'!$J80:$L80)</f>
        <v>0.900819060975634</v>
      </c>
      <c r="N25" s="5">
        <f>STDEV('[1]1230-R14'!$J80:$L80)</f>
        <v>0.01438922610281554</v>
      </c>
      <c r="P25" s="5">
        <f>AVERAGE('[1]1230-R14'!$M80:$N80)</f>
        <v>0.8733051298045809</v>
      </c>
      <c r="Q25" s="5">
        <f>STDEV('[1]1230-R14'!$M80:$N80)</f>
        <v>0.03869229714614163</v>
      </c>
      <c r="S25" s="5">
        <f>'[1]1230-R14'!O80</f>
        <v>0.8588927386929016</v>
      </c>
      <c r="U25" s="5">
        <f>AVERAGE('[1]1230-R14'!$P80:$R80)</f>
        <v>0.9326312869688894</v>
      </c>
      <c r="V25" s="5">
        <f>STDEV('[1]1230-R14'!$P80:$R80)</f>
        <v>0.0884725248610808</v>
      </c>
      <c r="X25" s="5">
        <f>AVERAGE('[1]1230-R14'!$S80:$T80)</f>
        <v>0.8487801174847059</v>
      </c>
      <c r="Y25" s="5">
        <f>STDEV('[1]1230-R14'!$S80:$T80)</f>
        <v>0.013864940254659815</v>
      </c>
      <c r="AA25" s="5">
        <f>'[1]1230-R14'!U80</f>
        <v>0.8773542421541468</v>
      </c>
      <c r="AC25" s="5">
        <f>('[1]1230-R14'!V80)</f>
        <v>0.8288796853697719</v>
      </c>
      <c r="AE25" s="5">
        <f t="shared" si="4"/>
        <v>0.8978464727995793</v>
      </c>
      <c r="AF25" s="5">
        <f t="shared" si="5"/>
        <v>0.02896326638274862</v>
      </c>
      <c r="AG25" s="5">
        <f t="shared" si="6"/>
        <v>0.8774898295353322</v>
      </c>
      <c r="AH25" s="5">
        <f t="shared" si="7"/>
        <v>0.06010661503120003</v>
      </c>
    </row>
    <row r="26" spans="1:34" ht="12.75">
      <c r="A26" s="11" t="str">
        <f>'[1]1230-R14'!$A84</f>
        <v>Ca</v>
      </c>
      <c r="B26" s="5">
        <f>AVERAGE('[1]1230-R14'!$B84,'[1]1230-R14'!$F84)</f>
        <v>0.8498493526642419</v>
      </c>
      <c r="C26" s="5">
        <f>STDEV('[1]1230-R14'!$B84,'[1]1230-R14'!$F84)</f>
        <v>0.01269061654674249</v>
      </c>
      <c r="D26" s="5">
        <f>AVERAGE('[1]1230-R14'!$C84:$D84)</f>
        <v>0.828478413383468</v>
      </c>
      <c r="E26" s="5">
        <f>STDEV('[1]1230-R14'!$C84:$D84)</f>
        <v>0.006588593236020837</v>
      </c>
      <c r="F26" s="5">
        <f>'[1]1230-R14'!$E84</f>
        <v>0.7390431155133175</v>
      </c>
      <c r="H26" s="12">
        <f>AVERAGE('[1]1230-R14'!$G84:$H84)</f>
        <v>0.8388290598806285</v>
      </c>
      <c r="I26" s="5">
        <f>STDEV('[1]1230-R14'!$G84:$H84)</f>
        <v>0.004517770815037466</v>
      </c>
      <c r="K26" s="5">
        <f>'[1]1230-R14'!I84</f>
        <v>0.8410665648567168</v>
      </c>
      <c r="M26" s="5">
        <f>AVERAGE('[1]1230-R14'!$J84:$L84)</f>
        <v>0.839473475419538</v>
      </c>
      <c r="N26" s="5">
        <f>STDEV('[1]1230-R14'!$J84:$L84)</f>
        <v>0.029691858553773518</v>
      </c>
      <c r="P26" s="5">
        <f>AVERAGE('[1]1230-R14'!$M84:$N84)</f>
        <v>0.8594492483536278</v>
      </c>
      <c r="Q26" s="5">
        <f>STDEV('[1]1230-R14'!$M84:$N84)</f>
        <v>0.0077620863698350615</v>
      </c>
      <c r="S26" s="5">
        <f>'[1]1230-R14'!O84</f>
        <v>0.7968623382029492</v>
      </c>
      <c r="U26" s="5">
        <f>AVERAGE('[1]1230-R14'!$P84:$R84)</f>
        <v>0.8039609569699727</v>
      </c>
      <c r="V26" s="5">
        <f>STDEV('[1]1230-R14'!$P84:$R84)</f>
        <v>0.0648231394254234</v>
      </c>
      <c r="X26" s="5">
        <f>AVERAGE('[1]1230-R14'!$S84:$T84)</f>
        <v>0.8537019867339748</v>
      </c>
      <c r="Y26" s="5">
        <f>STDEV('[1]1230-R14'!$S84:$T84)</f>
        <v>0.008299673149846249</v>
      </c>
      <c r="AA26" s="5">
        <f>'[1]1230-R14'!U84</f>
        <v>0.8492221034899274</v>
      </c>
      <c r="AC26" s="5">
        <f>('[1]1230-R14'!V84)</f>
        <v>0.8316016009217375</v>
      </c>
      <c r="AE26" s="5">
        <f t="shared" si="4"/>
        <v>0.8392727261359816</v>
      </c>
      <c r="AF26" s="5">
        <f t="shared" si="5"/>
        <v>0.017242716668390536</v>
      </c>
      <c r="AG26" s="5">
        <f t="shared" si="6"/>
        <v>0.789169018212668</v>
      </c>
      <c r="AH26" s="5">
        <f t="shared" si="7"/>
        <v>0.04675637587142304</v>
      </c>
    </row>
    <row r="27" spans="1:34" ht="15" customHeight="1">
      <c r="A27" s="11" t="str">
        <f>'[1]1230-R14'!$A79</f>
        <v>Na</v>
      </c>
      <c r="B27" s="5">
        <f>AVERAGE('[1]1230-R14'!$B79,'[1]1230-R14'!$F79)</f>
        <v>0.013946736443054785</v>
      </c>
      <c r="C27" s="5">
        <f>STDEV('[1]1230-R14'!$B79,'[1]1230-R14'!$F79)</f>
        <v>0.00030573725135442056</v>
      </c>
      <c r="D27" s="5">
        <f>AVERAGE('[1]1230-R14'!$C79:$D79)</f>
        <v>0.017429922815203176</v>
      </c>
      <c r="E27" s="5">
        <f>STDEV('[1]1230-R14'!$C79:$D79)</f>
        <v>0.0013740340468176553</v>
      </c>
      <c r="F27" s="5">
        <f>'[1]1230-R14'!$E79</f>
        <v>0.01775268521691397</v>
      </c>
      <c r="H27" s="12">
        <f>AVERAGE('[1]1230-R14'!$G79:$H79)</f>
        <v>0.01460483530708891</v>
      </c>
      <c r="I27" s="5">
        <f>STDEV('[1]1230-R14'!$G79:$H79)</f>
        <v>0.0020939877186474097</v>
      </c>
      <c r="K27" s="5">
        <f>'[1]1230-R14'!I79</f>
        <v>0.014796204465521887</v>
      </c>
      <c r="M27" s="5">
        <f>AVERAGE('[1]1230-R14'!$J79:$L79)</f>
        <v>0.01474064546983665</v>
      </c>
      <c r="N27" s="5">
        <f>STDEV('[1]1230-R14'!$J79:$L79)</f>
        <v>0.0008350628999560664</v>
      </c>
      <c r="P27" s="5">
        <f>AVERAGE('[1]1230-R14'!$M79:$N79)</f>
        <v>0.01719010952178724</v>
      </c>
      <c r="Q27" s="5">
        <f>STDEV('[1]1230-R14'!$M79:$N79)</f>
        <v>0.0016736538809100675</v>
      </c>
      <c r="S27" s="5">
        <f>'[1]1230-R14'!O79</f>
        <v>0.019128016832242318</v>
      </c>
      <c r="U27" s="5">
        <f>AVERAGE('[1]1230-R14'!$P79:$R79)</f>
        <v>0.014376486420226242</v>
      </c>
      <c r="V27" s="5">
        <f>STDEV('[1]1230-R14'!$P79:$R79)</f>
        <v>0.004651529067769868</v>
      </c>
      <c r="X27" s="5">
        <f>AVERAGE('[1]1230-R14'!$S79:$T79)</f>
        <v>0.017800080350331857</v>
      </c>
      <c r="Y27" s="5">
        <f>STDEV('[1]1230-R14'!$S79:$T79)</f>
        <v>0.0019599825098838286</v>
      </c>
      <c r="AA27" s="5">
        <f>'[1]1230-R14'!U79</f>
        <v>0.016431559324263007</v>
      </c>
      <c r="AC27" s="5">
        <f>('[1]1230-R14'!V79)</f>
        <v>0.020106066960167018</v>
      </c>
      <c r="AE27" s="5">
        <f t="shared" si="4"/>
        <v>0.01592123045928237</v>
      </c>
      <c r="AF27" s="5">
        <f t="shared" si="5"/>
        <v>0.0014370263895809986</v>
      </c>
      <c r="AG27" s="5">
        <f t="shared" si="6"/>
        <v>0.018995589669774438</v>
      </c>
      <c r="AH27" s="5">
        <f t="shared" si="7"/>
        <v>0.0011822665191862027</v>
      </c>
    </row>
    <row r="28" spans="1:34" ht="12.75">
      <c r="A28" s="11" t="str">
        <f>'[1]1230-R14'!$A83</f>
        <v>K</v>
      </c>
      <c r="B28" s="5">
        <f>AVERAGE('[1]1230-R14'!$B83,'[1]1230-R14'!$F83)</f>
        <v>0</v>
      </c>
      <c r="C28" s="5">
        <f>STDEV('[1]1230-R14'!$B83,'[1]1230-R14'!$F83)</f>
        <v>0</v>
      </c>
      <c r="D28" s="5">
        <f>AVERAGE('[1]1230-R14'!$C83:$D83)</f>
        <v>0</v>
      </c>
      <c r="E28" s="5">
        <f>STDEV('[1]1230-R14'!$C83:$D83)</f>
        <v>0</v>
      </c>
      <c r="F28" s="5">
        <f>'[1]1230-R14'!$E83</f>
        <v>0</v>
      </c>
      <c r="H28" s="12">
        <f>AVERAGE('[1]1230-R14'!$G83:$H83)</f>
        <v>0</v>
      </c>
      <c r="I28" s="5">
        <f>STDEV('[1]1230-R14'!$G83:$H83)</f>
        <v>0</v>
      </c>
      <c r="K28" s="5">
        <f>'[1]1230-R14'!I83</f>
        <v>0</v>
      </c>
      <c r="M28" s="5">
        <f>AVERAGE('[1]1230-R14'!$J83:$L83)</f>
        <v>0</v>
      </c>
      <c r="N28" s="5">
        <f>STDEV('[1]1230-R14'!$J83:$L83)</f>
        <v>0</v>
      </c>
      <c r="P28" s="5">
        <f>AVERAGE('[1]1230-R14'!$M83:$N83)</f>
        <v>0</v>
      </c>
      <c r="Q28" s="5">
        <f>STDEV('[1]1230-R14'!$M83:$N83)</f>
        <v>0</v>
      </c>
      <c r="S28" s="5">
        <f>'[1]1230-R14'!O83</f>
        <v>0</v>
      </c>
      <c r="U28" s="5">
        <f>AVERAGE('[1]1230-R14'!$P83:$R83)</f>
        <v>0</v>
      </c>
      <c r="V28" s="5">
        <f>STDEV('[1]1230-R14'!$P83:$R83)</f>
        <v>0</v>
      </c>
      <c r="X28" s="5">
        <f>AVERAGE('[1]1230-R14'!$S83:$T83)</f>
        <v>0</v>
      </c>
      <c r="Y28" s="5">
        <f>STDEV('[1]1230-R14'!$S83:$T83)</f>
        <v>0</v>
      </c>
      <c r="AA28" s="5">
        <f>'[1]1230-R14'!U83</f>
        <v>0</v>
      </c>
      <c r="AC28" s="5">
        <f>('[1]1230-R14'!V83)</f>
        <v>0.0002814757273336299</v>
      </c>
      <c r="AE28" s="5">
        <f t="shared" si="4"/>
        <v>0</v>
      </c>
      <c r="AF28" s="5">
        <f t="shared" si="5"/>
        <v>0</v>
      </c>
      <c r="AG28" s="5">
        <f t="shared" si="6"/>
        <v>9.38252424445433E-05</v>
      </c>
      <c r="AH28" s="5">
        <f t="shared" si="7"/>
        <v>0.00016251008694641693</v>
      </c>
    </row>
    <row r="29" spans="1:8" ht="12.75">
      <c r="A29" s="11"/>
      <c r="H29" s="12"/>
    </row>
    <row r="30" spans="1:34" ht="12.75">
      <c r="A30" s="11" t="str">
        <f>'[1]1230-R14'!$A91</f>
        <v>Sum</v>
      </c>
      <c r="B30" s="5">
        <f>AVERAGE('[1]1230-R14'!$B91,'[1]1230-R14'!$F91)</f>
        <v>4</v>
      </c>
      <c r="C30" s="5">
        <f>STDEV('[1]1230-R14'!$B91,'[1]1230-R14'!$F91)</f>
        <v>4.440892098500626E-16</v>
      </c>
      <c r="D30" s="5">
        <f>AVERAGE('[1]1230-R14'!$C91:$D91)</f>
        <v>4</v>
      </c>
      <c r="E30" s="5">
        <f>STDEV('[1]1230-R14'!$C91:$D91)</f>
        <v>0</v>
      </c>
      <c r="F30" s="5">
        <f>'[1]1230-R14'!$E91</f>
        <v>4.000000000000001</v>
      </c>
      <c r="H30" s="12">
        <f>AVERAGE('[1]1230-R14'!$G91:$H91)</f>
        <v>3.999999999999999</v>
      </c>
      <c r="I30" s="5">
        <f>STDEV('[1]1230-R14'!$G91:$H91)</f>
        <v>0</v>
      </c>
      <c r="K30" s="5">
        <f>'[1]1230-R14'!I91</f>
        <v>3.9999999999999987</v>
      </c>
      <c r="M30" s="5">
        <f>AVERAGE('[1]1230-R14'!$J91:$L91)</f>
        <v>4</v>
      </c>
      <c r="N30" s="5">
        <f>STDEV('[1]1230-R14'!$J91:$L91)</f>
        <v>0</v>
      </c>
      <c r="P30" s="5">
        <f>AVERAGE('[1]1230-R14'!$M91:$N91)</f>
        <v>4.000000000000001</v>
      </c>
      <c r="Q30" s="5">
        <f>STDEV('[1]1230-R14'!$M91:$N91)</f>
        <v>0</v>
      </c>
      <c r="S30" s="5">
        <f>'[1]1230-R14'!O91</f>
        <v>3.9999999999999996</v>
      </c>
      <c r="U30" s="5">
        <f>AVERAGE('[1]1230-R14'!$P91:$R91)</f>
        <v>4</v>
      </c>
      <c r="V30" s="5">
        <f>STDEV('[1]1230-R14'!$P91:$R91)</f>
        <v>0</v>
      </c>
      <c r="X30" s="5">
        <f>AVERAGE('[1]1230-R14'!$S91:$T91)</f>
        <v>4</v>
      </c>
      <c r="Y30" s="5">
        <f>STDEV('[1]1230-R14'!$S91:$T91)</f>
        <v>9.930136612989092E-16</v>
      </c>
      <c r="AA30" s="5">
        <f>'[1]1230-R14'!U91</f>
        <v>3.9999999999999996</v>
      </c>
      <c r="AC30" s="5">
        <f>('[1]1230-R14'!V91)</f>
        <v>4.000000000000001</v>
      </c>
      <c r="AE30" s="5">
        <f>AVERAGE(D30,H30,K30,M30,P30,U30,X30,AA30)</f>
        <v>4</v>
      </c>
      <c r="AF30" s="5">
        <f>STDEV(D30,H30,K30,M30,P30,U30,X30,AA30)</f>
        <v>7.121270024666099E-16</v>
      </c>
      <c r="AG30" s="5">
        <f>AVERAGE(F30,S30,AC30)</f>
        <v>4</v>
      </c>
      <c r="AH30" s="5">
        <f>STDEV(F30,S30,AC30)</f>
        <v>9.42055475210265E-16</v>
      </c>
    </row>
    <row r="31" spans="1:8" ht="12.75">
      <c r="A31" s="11"/>
      <c r="H31" s="12"/>
    </row>
    <row r="32" spans="1:34" ht="12.75">
      <c r="A32" s="11" t="str">
        <f>'[1]1230-R14'!$A97</f>
        <v>Mg#</v>
      </c>
      <c r="B32" s="5">
        <f>AVERAGE('[1]1230-R14'!$B97,'[1]1230-R14'!$F97)</f>
        <v>83.74048779798821</v>
      </c>
      <c r="C32" s="5">
        <f>STDEV('[1]1230-R14'!$B97,'[1]1230-R14'!$F97)</f>
        <v>0.3175563742401883</v>
      </c>
      <c r="D32" s="5">
        <f>AVERAGE('[1]1230-R14'!$C97:$D97)</f>
        <v>82.0321593569312</v>
      </c>
      <c r="E32" s="5">
        <f>STDEV('[1]1230-R14'!$C97:$D97)</f>
        <v>1.822187067590617</v>
      </c>
      <c r="F32" s="5">
        <f>'[1]1230-R14'!$E97</f>
        <v>77.68859832748029</v>
      </c>
      <c r="H32" s="12">
        <f>AVERAGE('[1]1230-R14'!$G97:$H97)</f>
        <v>83.88257938305337</v>
      </c>
      <c r="I32" s="5">
        <f>STDEV('[1]1230-R14'!$G97:$H97)</f>
        <v>0.8129714462986565</v>
      </c>
      <c r="K32" s="5">
        <f>'[1]1230-R14'!I97</f>
        <v>84.19926520966449</v>
      </c>
      <c r="M32" s="5">
        <f>AVERAGE('[1]1230-R14'!$J97:$L97)</f>
        <v>83.72903550687211</v>
      </c>
      <c r="N32" s="5">
        <f>STDEV('[1]1230-R14'!$J97:$L97)</f>
        <v>1.5039483120600625</v>
      </c>
      <c r="P32" s="5">
        <f>AVERAGE('[1]1230-R14'!$M97:$N97)</f>
        <v>83.01131626577168</v>
      </c>
      <c r="Q32" s="5">
        <f>STDEV('[1]1230-R14'!$M97:$N97)</f>
        <v>0.8580588733913812</v>
      </c>
      <c r="S32" s="5">
        <f>'[1]1230-R14'!O97</f>
        <v>79.0230305515914</v>
      </c>
      <c r="U32" s="5">
        <f>AVERAGE('[1]1230-R14'!$P97:$R97)</f>
        <v>82.75184731189172</v>
      </c>
      <c r="V32" s="5">
        <f>STDEV('[1]1230-R14'!$P97:$R97)</f>
        <v>1.8247277150056724</v>
      </c>
      <c r="X32" s="5">
        <f>AVERAGE('[1]1230-R14'!$S97:$T97)</f>
        <v>80.45197589500816</v>
      </c>
      <c r="Y32" s="5">
        <f>STDEV('[1]1230-R14'!$S97:$T97)</f>
        <v>0.7354932811235039</v>
      </c>
      <c r="AA32" s="5">
        <f>'[1]1230-R14'!U97</f>
        <v>82.53553925693875</v>
      </c>
      <c r="AC32" s="5">
        <f>('[1]1230-R14'!V97)</f>
        <v>78.94140472896233</v>
      </c>
      <c r="AE32" s="5">
        <f>AVERAGE(D32,H32,K32,M32,P32,U32,X32,AA32)</f>
        <v>82.82421477326642</v>
      </c>
      <c r="AF32" s="5">
        <f>STDEV(D32,H32,K32,M32,P32,U32,X32,AA32)</f>
        <v>1.2075977665023365</v>
      </c>
      <c r="AG32" s="5">
        <f>AVERAGE(F32,S32,AC32)</f>
        <v>78.55101120267801</v>
      </c>
      <c r="AH32" s="5">
        <f>STDEV(F32,S32,AC32)</f>
        <v>0.7479857413149068</v>
      </c>
    </row>
    <row r="33" spans="1:34" ht="12.75">
      <c r="A33" s="11" t="str">
        <f>'[1]1230-R14'!$A98</f>
        <v>Wo</v>
      </c>
      <c r="B33" s="5">
        <f>AVERAGE('[1]1230-R14'!$B98,'[1]1230-R14'!$F98)</f>
        <v>44.10438799492971</v>
      </c>
      <c r="C33" s="5">
        <f>STDEV('[1]1230-R14'!$B98,'[1]1230-R14'!$F98)</f>
        <v>0.3289894523177494</v>
      </c>
      <c r="D33" s="5">
        <f>AVERAGE('[1]1230-R14'!$C98:$D98)</f>
        <v>42.52729767687309</v>
      </c>
      <c r="E33" s="5">
        <f>STDEV('[1]1230-R14'!$C98:$D98)</f>
        <v>0.5251205186068939</v>
      </c>
      <c r="F33" s="5">
        <f>'[1]1230-R14'!$E98</f>
        <v>37.80179091592081</v>
      </c>
      <c r="H33" s="12">
        <f>AVERAGE('[1]1230-R14'!$G98:$H98)</f>
        <v>43.21054407048709</v>
      </c>
      <c r="I33" s="5">
        <f>STDEV('[1]1230-R14'!$G98:$H98)</f>
        <v>0.04737735677996652</v>
      </c>
      <c r="K33" s="5">
        <f>'[1]1230-R14'!I98</f>
        <v>43.85067034718037</v>
      </c>
      <c r="M33" s="5">
        <f>AVERAGE('[1]1230-R14'!$J98:$L98)</f>
        <v>43.821868897078865</v>
      </c>
      <c r="N33" s="5">
        <f>STDEV('[1]1230-R14'!$J98:$L98)</f>
        <v>1.5249267428016693</v>
      </c>
      <c r="P33" s="5">
        <f>AVERAGE('[1]1230-R14'!$M98:$N98)</f>
        <v>44.97462236086007</v>
      </c>
      <c r="Q33" s="5">
        <f>STDEV('[1]1230-R14'!$M98:$N98)</f>
        <v>1.064423465707736</v>
      </c>
      <c r="S33" s="5">
        <f>'[1]1230-R14'!O98</f>
        <v>42.30188252564861</v>
      </c>
      <c r="U33" s="5">
        <f>AVERAGE('[1]1230-R14'!$P98:$R98)</f>
        <v>41.684232835681634</v>
      </c>
      <c r="V33" s="5">
        <f>STDEV('[1]1230-R14'!$P98:$R98)</f>
        <v>3.796584096953004</v>
      </c>
      <c r="X33" s="5">
        <f>AVERAGE('[1]1230-R14'!$S98:$T98)</f>
        <v>44.72722711319294</v>
      </c>
      <c r="Y33" s="5">
        <f>STDEV('[1]1230-R14'!$S98:$T98)</f>
        <v>0.41818821126541816</v>
      </c>
      <c r="AA33" s="5">
        <f>'[1]1230-R14'!U98</f>
        <v>44.41018208250858</v>
      </c>
      <c r="AC33" s="5">
        <f>('[1]1230-R14'!V98)</f>
        <v>44.1966267373573</v>
      </c>
      <c r="AE33" s="5">
        <f>AVERAGE(D33,H33,K33,M33,P33,U33,X33,AA33)</f>
        <v>43.650830672982835</v>
      </c>
      <c r="AF33" s="5">
        <f>STDEV(D33,H33,K33,M33,P33,U33,X33,AA33)</f>
        <v>1.126343261645544</v>
      </c>
      <c r="AG33" s="5">
        <f>AVERAGE(F33,S33,AC33)</f>
        <v>41.433433392975566</v>
      </c>
      <c r="AH33" s="5">
        <f>STDEV(F33,S33,AC33)</f>
        <v>3.284681752896727</v>
      </c>
    </row>
    <row r="34" spans="1:34" ht="12.75">
      <c r="A34" s="11" t="str">
        <f>'[1]1230-R14'!$A99</f>
        <v>En</v>
      </c>
      <c r="B34" s="5">
        <f>AVERAGE('[1]1230-R14'!$B99,'[1]1230-R14'!$F99)</f>
        <v>46.80673578722852</v>
      </c>
      <c r="C34" s="5">
        <f>STDEV('[1]1230-R14'!$B99,'[1]1230-R14'!$F99)</f>
        <v>0.09799729333390336</v>
      </c>
      <c r="D34" s="5">
        <f>AVERAGE('[1]1230-R14'!$C99:$D99)</f>
        <v>47.14131441735251</v>
      </c>
      <c r="E34" s="5">
        <f>STDEV('[1]1230-R14'!$C99:$D99)</f>
        <v>0.6164924484871134</v>
      </c>
      <c r="F34" s="5">
        <f>'[1]1230-R14'!$E99</f>
        <v>48.32091682221664</v>
      </c>
      <c r="H34" s="12">
        <f>AVERAGE('[1]1230-R14'!$G99:$H99)</f>
        <v>47.6366530334691</v>
      </c>
      <c r="I34" s="5">
        <f>STDEV('[1]1230-R14'!$G99:$H99)</f>
        <v>0.5014234101258482</v>
      </c>
      <c r="K34" s="5">
        <f>'[1]1230-R14'!I99</f>
        <v>47.277322987826395</v>
      </c>
      <c r="M34" s="5">
        <f>AVERAGE('[1]1230-R14'!$J99:$L99)</f>
        <v>47.025744624905634</v>
      </c>
      <c r="N34" s="5">
        <f>STDEV('[1]1230-R14'!$J99:$L99)</f>
        <v>0.8361542972231311</v>
      </c>
      <c r="P34" s="5">
        <f>AVERAGE('[1]1230-R14'!$M99:$N99)</f>
        <v>45.681856948460634</v>
      </c>
      <c r="Q34" s="5">
        <f>STDEV('[1]1230-R14'!$M99:$N99)</f>
        <v>1.3557420649743899</v>
      </c>
      <c r="S34" s="5">
        <f>'[1]1230-R14'!O99</f>
        <v>45.5948009994498</v>
      </c>
      <c r="U34" s="5">
        <f>AVERAGE('[1]1230-R14'!$P99:$R99)</f>
        <v>48.27990015760289</v>
      </c>
      <c r="V34" s="5">
        <f>STDEV('[1]1230-R14'!$P99:$R99)</f>
        <v>3.7984333378581288</v>
      </c>
      <c r="X34" s="5">
        <f>AVERAGE('[1]1230-R14'!$S99:$T99)</f>
        <v>44.46957579249476</v>
      </c>
      <c r="Y34" s="5">
        <f>STDEV('[1]1230-R14'!$S99:$T99)</f>
        <v>0.7429682097959006</v>
      </c>
      <c r="AA34" s="5">
        <f>'[1]1230-R14'!U99</f>
        <v>45.881355990151896</v>
      </c>
      <c r="AC34" s="5">
        <f>('[1]1230-R14'!V99)</f>
        <v>44.05196673967632</v>
      </c>
      <c r="AE34" s="5">
        <f>AVERAGE(D34,H34,K34,M34,P34,U34,X34,AA34)</f>
        <v>46.67421549403298</v>
      </c>
      <c r="AF34" s="5">
        <f>STDEV(D34,H34,K34,M34,P34,U34,X34,AA34)</f>
        <v>1.2354201094996846</v>
      </c>
      <c r="AG34" s="5">
        <f>AVERAGE(F34,S34,AC34)</f>
        <v>45.98922818711426</v>
      </c>
      <c r="AH34" s="5">
        <f>STDEV(F34,S34,AC34)</f>
        <v>2.1616344063190494</v>
      </c>
    </row>
    <row r="35" spans="1:34" ht="12.75">
      <c r="A35" s="11" t="str">
        <f>'[1]1230-R14'!$A100</f>
        <v>Fs</v>
      </c>
      <c r="B35" s="5">
        <f>AVERAGE('[1]1230-R14'!$B100,'[1]1230-R14'!$F100)</f>
        <v>9.088876217841772</v>
      </c>
      <c r="C35" s="5">
        <f>STDEV('[1]1230-R14'!$B100,'[1]1230-R14'!$F100)</f>
        <v>0.23099215898402245</v>
      </c>
      <c r="D35" s="5">
        <f>AVERAGE('[1]1230-R14'!$C100:$D100)</f>
        <v>10.331387905774392</v>
      </c>
      <c r="E35" s="5">
        <f>STDEV('[1]1230-R14'!$C100:$D100)</f>
        <v>1.1416129670936386</v>
      </c>
      <c r="F35" s="5">
        <f>'[1]1230-R14'!$E100</f>
        <v>13.87729226186255</v>
      </c>
      <c r="H35" s="12">
        <f>AVERAGE('[1]1230-R14'!$G100:$H100)</f>
        <v>9.152802896043816</v>
      </c>
      <c r="I35" s="5">
        <f>STDEV('[1]1230-R14'!$G100:$H100)</f>
        <v>0.4540460533460457</v>
      </c>
      <c r="K35" s="5">
        <f>'[1]1230-R14'!I100</f>
        <v>8.872006664993252</v>
      </c>
      <c r="M35" s="5">
        <f>AVERAGE('[1]1230-R14'!$J100:$L100)</f>
        <v>9.152386478015496</v>
      </c>
      <c r="N35" s="5">
        <f>STDEV('[1]1230-R14'!$J100:$L100)</f>
        <v>1.0590257113996604</v>
      </c>
      <c r="P35" s="5">
        <f>AVERAGE('[1]1230-R14'!$M100:$N100)</f>
        <v>9.343520690679295</v>
      </c>
      <c r="Q35" s="5">
        <f>STDEV('[1]1230-R14'!$M100:$N100)</f>
        <v>0.29131859926685383</v>
      </c>
      <c r="S35" s="5">
        <f>'[1]1230-R14'!O100</f>
        <v>12.103316474901597</v>
      </c>
      <c r="U35" s="5">
        <f>AVERAGE('[1]1230-R14'!$P100:$R100)</f>
        <v>10.035867006715483</v>
      </c>
      <c r="V35" s="5">
        <f>STDEV('[1]1230-R14'!$P100:$R100)</f>
        <v>0.9078658674308889</v>
      </c>
      <c r="X35" s="5">
        <f>AVERAGE('[1]1230-R14'!$S100:$T100)</f>
        <v>10.803197094312289</v>
      </c>
      <c r="Y35" s="5">
        <f>STDEV('[1]1230-R14'!$S100:$T100)</f>
        <v>0.32477999853066175</v>
      </c>
      <c r="AA35" s="5">
        <f>'[1]1230-R14'!U100</f>
        <v>9.708461927339519</v>
      </c>
      <c r="AC35" s="5">
        <f>('[1]1230-R14'!V100)</f>
        <v>11.751406522966375</v>
      </c>
      <c r="AE35" s="5">
        <f>AVERAGE(D35,H35,K35,M35,P35,U35,X35,AA35)</f>
        <v>9.674953832984192</v>
      </c>
      <c r="AF35" s="5">
        <f>STDEV(D35,H35,K35,M35,P35,U35,X35,AA35)</f>
        <v>0.6692757262083362</v>
      </c>
      <c r="AG35" s="5">
        <f>AVERAGE(F35,S35,AC35)</f>
        <v>12.577338419910175</v>
      </c>
      <c r="AH35" s="5">
        <f>STDEV(F35,S35,AC35)</f>
        <v>1.1394604631020835</v>
      </c>
    </row>
    <row r="36" spans="1:34" ht="12.75">
      <c r="A36" s="11" t="str">
        <f>'[1]1230-R14'!$A101</f>
        <v>Sum</v>
      </c>
      <c r="B36" s="5">
        <f>AVERAGE('[1]1230-R14'!$B101,'[1]1230-R14'!$F101)</f>
        <v>100</v>
      </c>
      <c r="C36" s="5">
        <f>STDEV('[1]1230-R14'!$B101,'[1]1230-R14'!$F101)</f>
        <v>1.4210854715202004E-14</v>
      </c>
      <c r="D36" s="5">
        <f>AVERAGE('[1]1230-R14'!$C101:$D101)</f>
        <v>99.99999999999997</v>
      </c>
      <c r="E36" s="5">
        <f>STDEV('[1]1230-R14'!$C101:$D101)</f>
        <v>1.4210854715202004E-14</v>
      </c>
      <c r="F36" s="5">
        <f>'[1]1230-R14'!$E101</f>
        <v>100</v>
      </c>
      <c r="H36" s="12">
        <f>AVERAGE('[1]1230-R14'!$G101:$H101)</f>
        <v>100</v>
      </c>
      <c r="I36" s="5">
        <f>STDEV('[1]1230-R14'!$G101:$H101)</f>
        <v>1.4210854715202004E-14</v>
      </c>
      <c r="K36" s="5">
        <f>'[1]1230-R14'!I101</f>
        <v>100.00000000000001</v>
      </c>
      <c r="M36" s="5">
        <f>AVERAGE('[1]1230-R14'!$J101:$L101)</f>
        <v>100</v>
      </c>
      <c r="N36" s="5">
        <f>STDEV('[1]1230-R14'!$J101:$L101)</f>
        <v>1.4210854715202004E-14</v>
      </c>
      <c r="P36" s="5">
        <f>AVERAGE('[1]1230-R14'!$M101:$N101)</f>
        <v>100</v>
      </c>
      <c r="Q36" s="5">
        <f>STDEV('[1]1230-R14'!$M101:$N101)</f>
        <v>1.4210854715202004E-14</v>
      </c>
      <c r="S36" s="5">
        <f>'[1]1230-R14'!O101</f>
        <v>100</v>
      </c>
      <c r="U36" s="5">
        <f>AVERAGE('[1]1230-R14'!$P101:$R101)</f>
        <v>100</v>
      </c>
      <c r="V36" s="5">
        <f>STDEV('[1]1230-R14'!$P101:$R101)</f>
        <v>1.7404671430534633E-14</v>
      </c>
      <c r="X36" s="5">
        <f>AVERAGE('[1]1230-R14'!$S101:$T101)</f>
        <v>99.99999999999999</v>
      </c>
      <c r="Y36" s="5">
        <f>STDEV('[1]1230-R14'!$S101:$T101)</f>
        <v>2.0097183471152322E-14</v>
      </c>
      <c r="AA36" s="5">
        <f>'[1]1230-R14'!U101</f>
        <v>99.99999999999999</v>
      </c>
      <c r="AC36" s="5">
        <f>('[1]1230-R14'!V101)</f>
        <v>99.99999999999999</v>
      </c>
      <c r="AE36" s="5">
        <f>AVERAGE(D36,H36,K36,M36,P36,U36,X36,AA36)</f>
        <v>100</v>
      </c>
      <c r="AF36" s="5">
        <f>STDEV(D36,H36,K36,M36,P36,U36,X36,AA36)</f>
        <v>1.4210854715202004E-14</v>
      </c>
      <c r="AG36" s="5">
        <f>AVERAGE(F36,S36,AC36)</f>
        <v>100</v>
      </c>
      <c r="AH36" s="5">
        <f>STDEV(F36,S36,AC36)</f>
        <v>1.0048591735576161E-14</v>
      </c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9.00390625" style="6" customWidth="1"/>
    <col min="2" max="2" width="6.7109375" style="5" customWidth="1"/>
    <col min="3" max="3" width="4.28125" style="5" customWidth="1"/>
    <col min="4" max="4" width="6.7109375" style="5" customWidth="1"/>
    <col min="5" max="5" width="4.28125" style="5" customWidth="1"/>
    <col min="6" max="7" width="6.7109375" style="5" customWidth="1"/>
    <col min="8" max="8" width="4.28125" style="5" customWidth="1"/>
    <col min="9" max="9" width="6.7109375" style="5" customWidth="1"/>
    <col min="10" max="10" width="4.28125" style="5" customWidth="1"/>
    <col min="11" max="14" width="6.7109375" style="5" customWidth="1"/>
    <col min="15" max="15" width="4.28125" style="5" customWidth="1"/>
    <col min="16" max="17" width="6.7109375" style="5" customWidth="1"/>
    <col min="18" max="18" width="4.28125" style="5" customWidth="1"/>
    <col min="19" max="20" width="6.7109375" style="5" customWidth="1"/>
    <col min="21" max="21" width="4.28125" style="5" customWidth="1"/>
    <col min="22" max="23" width="6.7109375" style="5" customWidth="1"/>
    <col min="24" max="24" width="4.28125" style="5" customWidth="1"/>
    <col min="25" max="28" width="6.7109375" style="5" customWidth="1"/>
    <col min="29" max="34" width="6.7109375" style="13" customWidth="1"/>
    <col min="35" max="16384" width="6.7109375" style="6" customWidth="1"/>
  </cols>
  <sheetData>
    <row r="1" ht="15">
      <c r="A1" s="18" t="s">
        <v>88</v>
      </c>
    </row>
    <row r="3" ht="12.75">
      <c r="A3" s="5" t="s">
        <v>80</v>
      </c>
    </row>
    <row r="4" spans="1:31" ht="12.75">
      <c r="A4" s="6" t="s">
        <v>67</v>
      </c>
      <c r="AC4" s="6"/>
      <c r="AD4" s="6"/>
      <c r="AE4" s="6"/>
    </row>
    <row r="5" spans="29:31" ht="12.75">
      <c r="AC5" s="13" t="s">
        <v>62</v>
      </c>
      <c r="AE5" s="13" t="s">
        <v>62</v>
      </c>
    </row>
    <row r="6" spans="2:31" ht="12.75">
      <c r="B6" s="13" t="s">
        <v>40</v>
      </c>
      <c r="D6" s="13" t="s">
        <v>41</v>
      </c>
      <c r="F6" s="13" t="s">
        <v>41</v>
      </c>
      <c r="I6" s="13" t="s">
        <v>40</v>
      </c>
      <c r="K6" s="13" t="s">
        <v>41</v>
      </c>
      <c r="P6" s="13" t="s">
        <v>41</v>
      </c>
      <c r="S6" s="13" t="s">
        <v>41</v>
      </c>
      <c r="V6" s="13" t="s">
        <v>41</v>
      </c>
      <c r="Y6" s="13" t="s">
        <v>40</v>
      </c>
      <c r="AA6" s="13" t="s">
        <v>41</v>
      </c>
      <c r="AC6" s="13" t="s">
        <v>40</v>
      </c>
      <c r="AE6" s="13" t="s">
        <v>41</v>
      </c>
    </row>
    <row r="7" ht="12.75">
      <c r="K7" s="5" t="s">
        <v>68</v>
      </c>
    </row>
    <row r="8" spans="1:31" ht="12.75">
      <c r="A8" s="5" t="s">
        <v>55</v>
      </c>
      <c r="B8" s="5" t="str">
        <f>'[1]1230-R17'!$B8</f>
        <v>larger cpx </v>
      </c>
      <c r="D8" s="5" t="str">
        <f>'[1]1230-R17'!$D8</f>
        <v>small cpx</v>
      </c>
      <c r="F8" s="5" t="str">
        <f>'[1]1230-R17'!$D8</f>
        <v>small cpx</v>
      </c>
      <c r="I8" s="5" t="str">
        <f>'[1]1230-R17'!G8</f>
        <v>small cpx</v>
      </c>
      <c r="K8" s="5" t="s">
        <v>38</v>
      </c>
      <c r="P8" s="5" t="str">
        <f>'[1]1230-R17'!$R8</f>
        <v>cpx</v>
      </c>
      <c r="S8" s="5" t="str">
        <f>'[1]1230-R17'!$T8</f>
        <v>cpx</v>
      </c>
      <c r="V8" s="5" t="s">
        <v>37</v>
      </c>
      <c r="Y8" s="5" t="s">
        <v>37</v>
      </c>
      <c r="AA8" s="5" t="s">
        <v>37</v>
      </c>
      <c r="AC8" s="5" t="s">
        <v>37</v>
      </c>
      <c r="AE8" s="5" t="s">
        <v>37</v>
      </c>
    </row>
    <row r="9" spans="2:32" ht="12.75">
      <c r="B9" s="5" t="s">
        <v>32</v>
      </c>
      <c r="D9" s="5" t="s">
        <v>32</v>
      </c>
      <c r="F9" s="5" t="s">
        <v>4</v>
      </c>
      <c r="G9" s="5" t="s">
        <v>54</v>
      </c>
      <c r="I9" s="5" t="s">
        <v>32</v>
      </c>
      <c r="K9" s="5" t="s">
        <v>5</v>
      </c>
      <c r="L9" s="5" t="s">
        <v>54</v>
      </c>
      <c r="M9" s="5" t="s">
        <v>2</v>
      </c>
      <c r="N9" s="5" t="s">
        <v>54</v>
      </c>
      <c r="P9" s="5" t="s">
        <v>4</v>
      </c>
      <c r="Q9" s="5" t="s">
        <v>54</v>
      </c>
      <c r="S9" s="5" t="s">
        <v>2</v>
      </c>
      <c r="T9" s="5" t="s">
        <v>54</v>
      </c>
      <c r="V9" s="5" t="s">
        <v>39</v>
      </c>
      <c r="W9" s="5" t="s">
        <v>54</v>
      </c>
      <c r="Y9" s="5" t="s">
        <v>32</v>
      </c>
      <c r="AA9" s="5" t="s">
        <v>32</v>
      </c>
      <c r="AC9" s="13" t="s">
        <v>2</v>
      </c>
      <c r="AD9" s="5" t="s">
        <v>54</v>
      </c>
      <c r="AE9" s="13" t="s">
        <v>5</v>
      </c>
      <c r="AF9" s="5" t="s">
        <v>54</v>
      </c>
    </row>
    <row r="10" spans="4:31" ht="12.75">
      <c r="D10" s="5" t="s">
        <v>64</v>
      </c>
      <c r="F10" s="5" t="s">
        <v>64</v>
      </c>
      <c r="K10" s="5" t="s">
        <v>35</v>
      </c>
      <c r="M10" s="5" t="s">
        <v>36</v>
      </c>
      <c r="Y10" s="5" t="str">
        <f>'[1]1230-R17'!Y8</f>
        <v>inside vesicles</v>
      </c>
      <c r="AA10" s="5" t="str">
        <f>'[1]1230-R17'!Z8</f>
        <v>inside vesicles</v>
      </c>
      <c r="AC10" s="13" t="s">
        <v>35</v>
      </c>
      <c r="AE10" s="13" t="s">
        <v>35</v>
      </c>
    </row>
    <row r="12" spans="1:32" ht="12.75">
      <c r="A12" s="6" t="str">
        <f>'[1]1230-R17'!$A15</f>
        <v>SiO2</v>
      </c>
      <c r="B12" s="5">
        <f>'[1]1230-R17'!$B15</f>
        <v>48.57</v>
      </c>
      <c r="D12" s="5">
        <f>'[1]1230-R17'!$D15</f>
        <v>49.204</v>
      </c>
      <c r="F12" s="5">
        <f>AVERAGE('[1]1230-R17'!$E15:$F15)</f>
        <v>49.5565</v>
      </c>
      <c r="G12" s="5">
        <f>STDEV('[1]1230-R17'!$E15:$F15)</f>
        <v>0.16334166645408862</v>
      </c>
      <c r="I12" s="5">
        <f>'[1]1230-R17'!$G15</f>
        <v>48.074</v>
      </c>
      <c r="K12" s="5">
        <f>AVERAGE('[1]1230-R17'!$I15:$O15)</f>
        <v>52.01585714285715</v>
      </c>
      <c r="L12" s="5">
        <f>STDEV('[1]1230-R17'!$I15:$O15)</f>
        <v>0.6890796830000564</v>
      </c>
      <c r="M12" s="5">
        <f>AVERAGE('[1]1230-R17'!$H15,'[1]1230-R17'!$P15:$Q15)</f>
        <v>52.07666666666666</v>
      </c>
      <c r="N12" s="5">
        <f>STDEV('[1]1230-R17'!$H15,'[1]1230-R17'!$P15:$Q15)</f>
        <v>0.8621515721344274</v>
      </c>
      <c r="P12" s="5">
        <f>AVERAGE('[1]1230-R17'!$R15:$S15)</f>
        <v>51.483000000000004</v>
      </c>
      <c r="Q12" s="5">
        <f>STDEV('[1]1230-R17'!$R15:$S15)</f>
        <v>0.39739401102724997</v>
      </c>
      <c r="S12" s="5">
        <f>AVERAGE('[1]1230-R17'!$T15:$V15)</f>
        <v>49.10666666666666</v>
      </c>
      <c r="T12" s="5">
        <f>STDEV('[1]1230-R17'!$T15:$V15)</f>
        <v>0.8500731341089995</v>
      </c>
      <c r="V12" s="5">
        <f>AVERAGE('[1]1230-R17'!$W15:$X15)</f>
        <v>50.798500000000004</v>
      </c>
      <c r="W12" s="5">
        <f>STDEV('[1]1230-R17'!$W15:$X15)</f>
        <v>1.7472608563120318</v>
      </c>
      <c r="Y12" s="5">
        <f>'[1]1230-R17'!Y15</f>
        <v>49.109</v>
      </c>
      <c r="AA12" s="5">
        <f>'[1]1230-R17'!Z15</f>
        <v>52.676</v>
      </c>
      <c r="AC12" s="13">
        <f>AVERAGE(B12,I12,Y12)</f>
        <v>48.58433333333334</v>
      </c>
      <c r="AD12" s="13">
        <f>STDEV(B12,I12,Y12)</f>
        <v>0.5176488513772749</v>
      </c>
      <c r="AE12" s="13">
        <f>AVERAGE(D12:F12,K12,P12,S12,V12,AA12)</f>
        <v>50.69150340136054</v>
      </c>
      <c r="AF12" s="13">
        <f>STDEV(D12:F12,K12,P12,S12,V12,AA12)</f>
        <v>1.4342629516120933</v>
      </c>
    </row>
    <row r="13" spans="1:32" ht="12.75">
      <c r="A13" s="6" t="str">
        <f>'[1]1230-R17'!$A18</f>
        <v>TiO2</v>
      </c>
      <c r="B13" s="5">
        <f>'[1]1230-R17'!$B18</f>
        <v>1.323</v>
      </c>
      <c r="D13" s="5">
        <f>'[1]1230-R17'!$D18</f>
        <v>0.889</v>
      </c>
      <c r="F13" s="5">
        <f>AVERAGE('[1]1230-R17'!$E18:$F18)</f>
        <v>0.776</v>
      </c>
      <c r="G13" s="5">
        <f>STDEV('[1]1230-R17'!$E18:$F18)</f>
        <v>0.04949747468305896</v>
      </c>
      <c r="I13" s="5">
        <f>'[1]1230-R17'!$G18</f>
        <v>1.331</v>
      </c>
      <c r="K13" s="5">
        <f>AVERAGE('[1]1230-R17'!$I18:$O18)</f>
        <v>0.3411428571428572</v>
      </c>
      <c r="L13" s="5">
        <f>STDEV('[1]1230-R17'!$I18:$O18)</f>
        <v>0.051463348030186935</v>
      </c>
      <c r="M13" s="5">
        <f>AVERAGE('[1]1230-R17'!$H18,'[1]1230-R17'!$P18:$Q18)</f>
        <v>0.38199999999999995</v>
      </c>
      <c r="N13" s="5">
        <f>STDEV('[1]1230-R17'!$H18,'[1]1230-R17'!$P18:$Q18)</f>
        <v>0.10168087332433799</v>
      </c>
      <c r="P13" s="5">
        <f>AVERAGE('[1]1230-R17'!$R18:$S18)</f>
        <v>0.33099999999999996</v>
      </c>
      <c r="Q13" s="5">
        <f>STDEV('[1]1230-R17'!$R18:$S18)</f>
        <v>0.05515432893255086</v>
      </c>
      <c r="S13" s="5">
        <f>AVERAGE('[1]1230-R17'!$T18:$V18)</f>
        <v>0.9006666666666666</v>
      </c>
      <c r="T13" s="5">
        <f>STDEV('[1]1230-R17'!$T18:$V18)</f>
        <v>0.3441109317259964</v>
      </c>
      <c r="V13" s="5">
        <f>AVERAGE('[1]1230-R17'!$W18:$X18)</f>
        <v>0.6435</v>
      </c>
      <c r="W13" s="5">
        <f>STDEV('[1]1230-R17'!$W18:$X18)</f>
        <v>0.23829498525986678</v>
      </c>
      <c r="Y13" s="5">
        <f>'[1]1230-R17'!Y18</f>
        <v>0.867</v>
      </c>
      <c r="AA13" s="5">
        <f>'[1]1230-R17'!Z18</f>
        <v>0.319</v>
      </c>
      <c r="AC13" s="13">
        <f>AVERAGE(B13,I13,Y13)</f>
        <v>1.1736666666666666</v>
      </c>
      <c r="AD13" s="13">
        <f>STDEV(B13,I13,Y13)</f>
        <v>0.2656112447418851</v>
      </c>
      <c r="AE13" s="13">
        <f>AVERAGE(D13:F13,K13,P13,S13,V13,AA13)</f>
        <v>0.6000442176870748</v>
      </c>
      <c r="AF13" s="13">
        <f>STDEV(D13:F13,K13,P13,S13,V13,AA13)</f>
        <v>0.26618248789323135</v>
      </c>
    </row>
    <row r="14" spans="1:32" ht="12.75">
      <c r="A14" s="6" t="str">
        <f>'[1]1230-R17'!$A14</f>
        <v>Al2O3</v>
      </c>
      <c r="B14" s="5">
        <f>'[1]1230-R17'!$B14</f>
        <v>6.25</v>
      </c>
      <c r="D14" s="5">
        <f>'[1]1230-R17'!$D14</f>
        <v>6.345</v>
      </c>
      <c r="F14" s="5">
        <f>AVERAGE('[1]1230-R17'!$E14:$F14)</f>
        <v>5.7665</v>
      </c>
      <c r="G14" s="5">
        <f>STDEV('[1]1230-R17'!$E14:$F14)</f>
        <v>0.1902117241391823</v>
      </c>
      <c r="I14" s="5">
        <f>'[1]1230-R17'!$G14</f>
        <v>6.694</v>
      </c>
      <c r="K14" s="5">
        <f>AVERAGE('[1]1230-R17'!$I14:$O14)</f>
        <v>3.322714285714286</v>
      </c>
      <c r="L14" s="5">
        <f>STDEV('[1]1230-R17'!$I14:$O14)</f>
        <v>0.7477790926661219</v>
      </c>
      <c r="M14" s="5">
        <f>AVERAGE('[1]1230-R17'!$H14,'[1]1230-R17'!$P14:$Q14)</f>
        <v>3.437</v>
      </c>
      <c r="N14" s="5">
        <f>STDEV('[1]1230-R17'!$H14,'[1]1230-R17'!$P14:$Q14)</f>
        <v>0.7149601387490084</v>
      </c>
      <c r="P14" s="5">
        <f>AVERAGE('[1]1230-R17'!$R14:$S14)</f>
        <v>3.441</v>
      </c>
      <c r="Q14" s="5">
        <f>STDEV('[1]1230-R17'!$R14:$S14)</f>
        <v>0.31536962440920346</v>
      </c>
      <c r="S14" s="5">
        <f>AVERAGE('[1]1230-R17'!$T14:$V14)</f>
        <v>6.213333333333334</v>
      </c>
      <c r="T14" s="5">
        <f>STDEV('[1]1230-R17'!$T14:$V14)</f>
        <v>1.0198981975341117</v>
      </c>
      <c r="V14" s="5">
        <f>AVERAGE('[1]1230-R17'!$W14:$X14)</f>
        <v>4.27</v>
      </c>
      <c r="W14" s="5">
        <f>STDEV('[1]1230-R17'!$W14:$X14)</f>
        <v>1.739482681718908</v>
      </c>
      <c r="Y14" s="5">
        <f>'[1]1230-R17'!Y14</f>
        <v>4.741</v>
      </c>
      <c r="AA14" s="5">
        <f>'[1]1230-R17'!Z14</f>
        <v>2.326</v>
      </c>
      <c r="AC14" s="13">
        <f>AVERAGE(B14,I14,Y14)</f>
        <v>5.895</v>
      </c>
      <c r="AD14" s="13">
        <f>STDEV(B14,I14,Y14)</f>
        <v>1.0237533882727847</v>
      </c>
      <c r="AE14" s="13">
        <f>AVERAGE(D14:F14,K14,P14,S14,V14,AA14)</f>
        <v>4.526363945578232</v>
      </c>
      <c r="AF14" s="13">
        <f>STDEV(D14:F14,K14,P14,S14,V14,AA14)</f>
        <v>1.5929716261747615</v>
      </c>
    </row>
    <row r="15" spans="1:32" ht="12.75">
      <c r="A15" s="6" t="str">
        <f>'[1]1230-R17'!$A21</f>
        <v>FeO</v>
      </c>
      <c r="B15" s="5">
        <f>'[1]1230-R17'!$B21</f>
        <v>7.664</v>
      </c>
      <c r="D15" s="5">
        <f>'[1]1230-R17'!$D21</f>
        <v>5.778</v>
      </c>
      <c r="F15" s="5">
        <f>AVERAGE('[1]1230-R17'!$E21:$F21)</f>
        <v>5.449</v>
      </c>
      <c r="G15" s="5">
        <f>STDEV('[1]1230-R17'!$E21:$F21)</f>
        <v>0.1499066376115497</v>
      </c>
      <c r="I15" s="5">
        <f>'[1]1230-R17'!$G21</f>
        <v>8.366</v>
      </c>
      <c r="K15" s="5">
        <f>AVERAGE('[1]1230-R17'!$I21:$O21)</f>
        <v>4.343285714285715</v>
      </c>
      <c r="L15" s="5">
        <f>STDEV('[1]1230-R17'!$I21:$O21)</f>
        <v>0.15947697251297524</v>
      </c>
      <c r="M15" s="5">
        <f>AVERAGE('[1]1230-R17'!$H21,'[1]1230-R17'!$P21:$Q21)</f>
        <v>4.647666666666667</v>
      </c>
      <c r="N15" s="5">
        <f>STDEV('[1]1230-R17'!$H21,'[1]1230-R17'!$P21:$Q21)</f>
        <v>0.312372107162802</v>
      </c>
      <c r="P15" s="5">
        <f>AVERAGE('[1]1230-R17'!$R21:$S21)</f>
        <v>4.394500000000001</v>
      </c>
      <c r="Q15" s="5">
        <f>STDEV('[1]1230-R17'!$R21:$S21)</f>
        <v>0.2821356056934163</v>
      </c>
      <c r="S15" s="5">
        <f>AVERAGE('[1]1230-R17'!$T21:$V21)</f>
        <v>5.712666666666666</v>
      </c>
      <c r="T15" s="5">
        <f>STDEV('[1]1230-R17'!$T21:$V21)</f>
        <v>0.38935373804978096</v>
      </c>
      <c r="V15" s="5">
        <f>AVERAGE('[1]1230-R17'!$W21:$X21)</f>
        <v>5.647</v>
      </c>
      <c r="W15" s="5">
        <f>STDEV('[1]1230-R17'!$W21:$X21)</f>
        <v>0.05939696961966973</v>
      </c>
      <c r="Y15" s="5">
        <f>'[1]1230-R17'!Y21</f>
        <v>9.477</v>
      </c>
      <c r="AA15" s="5">
        <f>'[1]1230-R17'!Z21</f>
        <v>5.037</v>
      </c>
      <c r="AC15" s="13">
        <f>AVERAGE(B15,I15,Y15)</f>
        <v>8.502333333333334</v>
      </c>
      <c r="AD15" s="13">
        <f>STDEV(B15,I15,Y15)</f>
        <v>0.9141566240712309</v>
      </c>
      <c r="AE15" s="13">
        <f>AVERAGE(D15:F15,K15,P15,S15,V15,AA15)</f>
        <v>5.194493197278912</v>
      </c>
      <c r="AF15" s="13">
        <f>STDEV(D15:F15,K15,P15,S15,V15,AA15)</f>
        <v>0.6147990802319818</v>
      </c>
    </row>
    <row r="16" spans="1:32" ht="12.75">
      <c r="A16" s="6" t="str">
        <f>'[1]1230-R17'!$A20</f>
        <v>MnO</v>
      </c>
      <c r="B16" s="5">
        <f>'[1]1230-R17'!$B20</f>
        <v>0.17</v>
      </c>
      <c r="D16" s="5">
        <f>'[1]1230-R17'!$D20</f>
        <v>0.167</v>
      </c>
      <c r="F16" s="5">
        <f>AVERAGE('[1]1230-R17'!$E20:$F20)</f>
        <v>0.11549999999999999</v>
      </c>
      <c r="G16" s="5">
        <f>STDEV('[1]1230-R17'!$E20:$F20)</f>
        <v>0.013435028842544536</v>
      </c>
      <c r="I16" s="5">
        <f>'[1]1230-R17'!$G20</f>
        <v>0.199</v>
      </c>
      <c r="K16" s="5">
        <f>AVERAGE('[1]1230-R17'!$I20:$O20)</f>
        <v>0.10857142857142855</v>
      </c>
      <c r="L16" s="5">
        <f>STDEV('[1]1230-R17'!$I20:$O20)</f>
        <v>0.024771335200571048</v>
      </c>
      <c r="M16" s="5">
        <f>AVERAGE('[1]1230-R17'!$H20,'[1]1230-R17'!$P20:$Q20)</f>
        <v>0.10366666666666664</v>
      </c>
      <c r="N16" s="5">
        <f>STDEV('[1]1230-R17'!$H20,'[1]1230-R17'!$P20:$Q20)</f>
        <v>0.015567059238447622</v>
      </c>
      <c r="P16" s="5">
        <f>AVERAGE('[1]1230-R17'!$R20:$S20)</f>
        <v>0.097</v>
      </c>
      <c r="Q16" s="5">
        <f>STDEV('[1]1230-R17'!$R20:$S20)</f>
        <v>0.024041630560342586</v>
      </c>
      <c r="S16" s="5">
        <f>AVERAGE('[1]1230-R17'!$T20:$V20)</f>
        <v>0.12166666666666666</v>
      </c>
      <c r="T16" s="5">
        <f>STDEV('[1]1230-R17'!$T20:$V20)</f>
        <v>0.06258061467685767</v>
      </c>
      <c r="V16" s="5">
        <f>AVERAGE('[1]1230-R17'!$W20:$X20)</f>
        <v>0.121</v>
      </c>
      <c r="W16" s="5">
        <f>STDEV('[1]1230-R17'!$W20:$X20)</f>
        <v>0.048083261120685214</v>
      </c>
      <c r="Y16" s="5">
        <f>'[1]1230-R17'!Y20</f>
        <v>0.263</v>
      </c>
      <c r="AA16" s="5">
        <f>'[1]1230-R17'!Z20</f>
        <v>0.125</v>
      </c>
      <c r="AC16" s="13">
        <f>AVERAGE(B16,I16,Y16)</f>
        <v>0.21066666666666667</v>
      </c>
      <c r="AD16" s="13">
        <f>STDEV(B16,I16,Y16)</f>
        <v>0.04758501164582542</v>
      </c>
      <c r="AE16" s="13">
        <f>AVERAGE(D16:F16,K16,P16,S16,V16,AA16)</f>
        <v>0.12224829931972789</v>
      </c>
      <c r="AF16" s="13">
        <f>STDEV(D16:F16,K16,P16,S16,V16,AA16)</f>
        <v>0.021917481887974447</v>
      </c>
    </row>
    <row r="17" spans="1:32" ht="12.75">
      <c r="A17" s="6" t="str">
        <f>'[1]1230-R17'!$A13</f>
        <v>MgO</v>
      </c>
      <c r="B17" s="5">
        <f>'[1]1230-R17'!$B13</f>
        <v>14.54</v>
      </c>
      <c r="D17" s="5">
        <f>'[1]1230-R17'!$D13</f>
        <v>15.268</v>
      </c>
      <c r="F17" s="5">
        <f>AVERAGE('[1]1230-R17'!$E13:$F13)</f>
        <v>15.5985</v>
      </c>
      <c r="G17" s="5">
        <f>STDEV('[1]1230-R17'!$E13:$F13)</f>
        <v>0.14637110370569484</v>
      </c>
      <c r="I17" s="5">
        <f>'[1]1230-R17'!$G13</f>
        <v>13.918</v>
      </c>
      <c r="K17" s="5">
        <f>AVERAGE('[1]1230-R17'!$I13:$O13)</f>
        <v>17.52257142857143</v>
      </c>
      <c r="L17" s="5">
        <f>STDEV('[1]1230-R17'!$I13:$O13)</f>
        <v>0.37728585853114965</v>
      </c>
      <c r="M17" s="5">
        <f>AVERAGE('[1]1230-R17'!$H13,'[1]1230-R17'!$P13:$Q13)</f>
        <v>17.413</v>
      </c>
      <c r="N17" s="5">
        <f>STDEV('[1]1230-R17'!$H13,'[1]1230-R17'!$P13:$Q13)</f>
        <v>0.524946663957252</v>
      </c>
      <c r="P17" s="5">
        <f>AVERAGE('[1]1230-R17'!$R13:$S13)</f>
        <v>16.993</v>
      </c>
      <c r="Q17" s="5">
        <f>STDEV('[1]1230-R17'!$R13:$S13)</f>
        <v>0.0947523086789976</v>
      </c>
      <c r="S17" s="5">
        <f>AVERAGE('[1]1230-R17'!$T13:$V13)</f>
        <v>15.491333333333335</v>
      </c>
      <c r="T17" s="5">
        <f>STDEV('[1]1230-R17'!$T13:$V13)</f>
        <v>0.5374768212056025</v>
      </c>
      <c r="V17" s="5">
        <f>AVERAGE('[1]1230-R17'!$W13:$X13)</f>
        <v>16.8305</v>
      </c>
      <c r="W17" s="5">
        <f>STDEV('[1]1230-R17'!$W13:$X13)</f>
        <v>1.7034202358783552</v>
      </c>
      <c r="Y17" s="5">
        <f>'[1]1230-R17'!Y13</f>
        <v>15.791</v>
      </c>
      <c r="AA17" s="5">
        <f>'[1]1230-R17'!Z13</f>
        <v>18.207</v>
      </c>
      <c r="AC17" s="13">
        <f aca="true" t="shared" si="0" ref="AC17:AC22">AVERAGE(B17,I17,Y17)</f>
        <v>14.749666666666664</v>
      </c>
      <c r="AD17" s="13">
        <f aca="true" t="shared" si="1" ref="AD17:AD22">STDEV(B17,I17,Y17)</f>
        <v>0.9539404244151479</v>
      </c>
      <c r="AE17" s="13">
        <f aca="true" t="shared" si="2" ref="AE17:AE22">AVERAGE(D17:F17,K17,P17,S17,V17,AA17)</f>
        <v>16.558700680272107</v>
      </c>
      <c r="AF17" s="13">
        <f aca="true" t="shared" si="3" ref="AF17:AF22">STDEV(D17:F17,K17,P17,S17,V17,AA17)</f>
        <v>1.1280953625414083</v>
      </c>
    </row>
    <row r="18" spans="1:32" ht="12.75">
      <c r="A18" s="6" t="str">
        <f>'[1]1230-R17'!$A17</f>
        <v>CaO</v>
      </c>
      <c r="B18" s="5">
        <f>'[1]1230-R17'!$B17</f>
        <v>20.643</v>
      </c>
      <c r="D18" s="5">
        <f>'[1]1230-R17'!$D17</f>
        <v>20.865</v>
      </c>
      <c r="F18" s="5">
        <f>AVERAGE('[1]1230-R17'!$E17:$F17)</f>
        <v>21.1315</v>
      </c>
      <c r="G18" s="5">
        <f>STDEV('[1]1230-R17'!$E17:$F17)</f>
        <v>0.166170093578935</v>
      </c>
      <c r="I18" s="5">
        <f>'[1]1230-R17'!$G17</f>
        <v>20.263</v>
      </c>
      <c r="K18" s="5">
        <f>AVERAGE('[1]1230-R17'!$I17:$O17)</f>
        <v>21.217714285714287</v>
      </c>
      <c r="L18" s="5">
        <f>STDEV('[1]1230-R17'!$I17:$O17)</f>
        <v>0.5730141691923759</v>
      </c>
      <c r="M18" s="5">
        <f>AVERAGE('[1]1230-R17'!$H17,'[1]1230-R17'!$P17:$Q17)</f>
        <v>21.117</v>
      </c>
      <c r="N18" s="5">
        <f>STDEV('[1]1230-R17'!$H17,'[1]1230-R17'!$P17:$Q17)</f>
        <v>0.5933388576521518</v>
      </c>
      <c r="P18" s="5">
        <f>AVERAGE('[1]1230-R17'!$R17:$S17)</f>
        <v>21.991</v>
      </c>
      <c r="Q18" s="5">
        <f>STDEV('[1]1230-R17'!$R17:$S17)</f>
        <v>0.2177888886053601</v>
      </c>
      <c r="S18" s="5">
        <f>AVERAGE('[1]1230-R17'!$T17:$V17)</f>
        <v>21.139666666666667</v>
      </c>
      <c r="T18" s="5">
        <f>STDEV('[1]1230-R17'!$T17:$V17)</f>
        <v>0.3428503074716336</v>
      </c>
      <c r="V18" s="5">
        <f>AVERAGE('[1]1230-R17'!$W17:$X17)</f>
        <v>20.1355</v>
      </c>
      <c r="W18" s="5">
        <f>STDEV('[1]1230-R17'!$W17:$X17)</f>
        <v>0.9340880579474028</v>
      </c>
      <c r="Y18" s="5">
        <f>'[1]1230-R17'!Y17</f>
        <v>18.033</v>
      </c>
      <c r="AA18" s="5">
        <f>'[1]1230-R17'!Z17</f>
        <v>20.373</v>
      </c>
      <c r="AC18" s="13">
        <f t="shared" si="0"/>
        <v>19.646333333333335</v>
      </c>
      <c r="AD18" s="13">
        <f t="shared" si="1"/>
        <v>1.4100472805311774</v>
      </c>
      <c r="AE18" s="13">
        <f t="shared" si="2"/>
        <v>20.979054421768705</v>
      </c>
      <c r="AF18" s="13">
        <f t="shared" si="3"/>
        <v>0.6085396135078783</v>
      </c>
    </row>
    <row r="19" spans="1:32" ht="12.75">
      <c r="A19" s="6" t="str">
        <f>'[1]1230-R17'!$A12</f>
        <v>Na2O</v>
      </c>
      <c r="B19" s="5">
        <f>'[1]1230-R17'!$B12</f>
        <v>0.317</v>
      </c>
      <c r="D19" s="5">
        <f>'[1]1230-R17'!$D12</f>
        <v>0.247</v>
      </c>
      <c r="F19" s="5">
        <f>AVERAGE('[1]1230-R17'!$E12:$F12)</f>
        <v>0.241</v>
      </c>
      <c r="G19" s="5">
        <f>STDEV('[1]1230-R17'!$E12:$F12)</f>
        <v>0</v>
      </c>
      <c r="I19" s="5">
        <f>'[1]1230-R17'!$G12</f>
        <v>0.336</v>
      </c>
      <c r="K19" s="5">
        <f>AVERAGE('[1]1230-R17'!$I12:$O12)</f>
        <v>0.22957142857142857</v>
      </c>
      <c r="L19" s="5">
        <f>STDEV('[1]1230-R17'!$I12:$O12)</f>
        <v>0.02683813917330541</v>
      </c>
      <c r="M19" s="5">
        <f>AVERAGE('[1]1230-R17'!$H12,'[1]1230-R17'!$P12:$Q12)</f>
        <v>0.21466666666666667</v>
      </c>
      <c r="N19" s="5">
        <f>STDEV('[1]1230-R17'!$H12,'[1]1230-R17'!$P12:$Q12)</f>
        <v>0.007571877794400371</v>
      </c>
      <c r="P19" s="5">
        <f>AVERAGE('[1]1230-R17'!$R12:$S12)</f>
        <v>0.2</v>
      </c>
      <c r="Q19" s="5">
        <f>STDEV('[1]1230-R17'!$R12:$S12)</f>
        <v>0.0014142135623730963</v>
      </c>
      <c r="S19" s="5">
        <f>AVERAGE('[1]1230-R17'!$T12:$V12)</f>
        <v>0.26899999999999996</v>
      </c>
      <c r="T19" s="5">
        <f>STDEV('[1]1230-R17'!$T12:$V12)</f>
        <v>0.03500000000000025</v>
      </c>
      <c r="V19" s="5">
        <f>AVERAGE('[1]1230-R17'!$W12:$X12)</f>
        <v>0.223</v>
      </c>
      <c r="W19" s="5">
        <f>STDEV('[1]1230-R17'!$W12:$X12)</f>
        <v>0.033941125496954286</v>
      </c>
      <c r="Y19" s="5">
        <f>'[1]1230-R17'!Y12</f>
        <v>0.313</v>
      </c>
      <c r="AA19" s="5">
        <f>'[1]1230-R17'!Z12</f>
        <v>0.17</v>
      </c>
      <c r="AC19" s="13">
        <f>AVERAGE(B19,I19,Y19)</f>
        <v>0.322</v>
      </c>
      <c r="AD19" s="13">
        <f>STDEV(B19,I19,Y19)</f>
        <v>0.012288205727444518</v>
      </c>
      <c r="AE19" s="13">
        <f>AVERAGE(D19:F19,K19,P19,S19,V19,AA19)</f>
        <v>0.22565306122448978</v>
      </c>
      <c r="AF19" s="13">
        <f>STDEV(D19:F19,K19,P19,S19,V19,AA19)</f>
        <v>0.03252668785383058</v>
      </c>
    </row>
    <row r="20" spans="1:32" ht="12.75">
      <c r="A20" s="6" t="str">
        <f>'[1]1230-R17'!$A16</f>
        <v>K2O</v>
      </c>
      <c r="B20" s="5">
        <f>'[1]1230-R17'!$B16</f>
        <v>0.027</v>
      </c>
      <c r="D20" s="5">
        <f>'[1]1230-R17'!$D16</f>
        <v>0</v>
      </c>
      <c r="F20" s="5">
        <f>AVERAGE('[1]1230-R17'!$E16:$F16)</f>
        <v>0.005</v>
      </c>
      <c r="G20" s="5">
        <f>STDEV('[1]1230-R17'!$E16:$F16)</f>
        <v>0.007071067811865475</v>
      </c>
      <c r="I20" s="5">
        <f>'[1]1230-R17'!$G16</f>
        <v>0.008</v>
      </c>
      <c r="K20" s="5">
        <f>AVERAGE('[1]1230-R17'!$I16:$O16)</f>
        <v>0.008285714285714287</v>
      </c>
      <c r="L20" s="5">
        <f>STDEV('[1]1230-R17'!$I16:$O16)</f>
        <v>0.004111540089159037</v>
      </c>
      <c r="M20" s="5">
        <f>AVERAGE('[1]1230-R17'!$H16,'[1]1230-R17'!$P16:$Q16)</f>
        <v>0.013333333333333334</v>
      </c>
      <c r="N20" s="5">
        <f>STDEV('[1]1230-R17'!$H16,'[1]1230-R17'!$P16:$Q16)</f>
        <v>0.003511884584284247</v>
      </c>
      <c r="P20" s="5">
        <f>AVERAGE('[1]1230-R17'!$R16:$S16)</f>
        <v>0.01</v>
      </c>
      <c r="Q20" s="5">
        <f>STDEV('[1]1230-R17'!$R16:$S16)</f>
        <v>0</v>
      </c>
      <c r="S20" s="5">
        <f>AVERAGE('[1]1230-R17'!$T16:$V16)</f>
        <v>0.014666666666666668</v>
      </c>
      <c r="T20" s="5">
        <f>STDEV('[1]1230-R17'!$T16:$V16)</f>
        <v>0.0040414518843273715</v>
      </c>
      <c r="V20" s="5">
        <f>AVERAGE('[1]1230-R17'!$W16:$X16)</f>
        <v>0.0115</v>
      </c>
      <c r="W20" s="5">
        <f>STDEV('[1]1230-R17'!$W16:$X16)</f>
        <v>0.0007071067811865482</v>
      </c>
      <c r="Y20" s="5">
        <f>'[1]1230-R17'!Y16</f>
        <v>0.053</v>
      </c>
      <c r="AA20" s="5">
        <f>'[1]1230-R17'!Z16</f>
        <v>0.007</v>
      </c>
      <c r="AC20" s="13">
        <f>AVERAGE(B20,I20,Y20)</f>
        <v>0.029333333333333333</v>
      </c>
      <c r="AD20" s="13">
        <f>STDEV(B20,I20,Y20)</f>
        <v>0.022590558499809902</v>
      </c>
      <c r="AE20" s="13">
        <f>AVERAGE(D20:F20,K20,P20,S20,V20,AA20)</f>
        <v>0.008064625850340136</v>
      </c>
      <c r="AF20" s="13">
        <f>STDEV(D20:F20,K20,P20,S20,V20,AA20)</f>
        <v>0.004738966863388761</v>
      </c>
    </row>
    <row r="22" spans="1:32" ht="12.75">
      <c r="A22" s="6" t="str">
        <f>'[1]1230-R17'!$A23</f>
        <v>Total</v>
      </c>
      <c r="B22" s="5">
        <f>'[1]1230-R17'!$B23</f>
        <v>99.562</v>
      </c>
      <c r="D22" s="5">
        <f>'[1]1230-R17'!$D23</f>
        <v>98.902</v>
      </c>
      <c r="F22" s="5">
        <f>AVERAGE('[1]1230-R17'!$E23:$F23)</f>
        <v>99.011</v>
      </c>
      <c r="G22" s="5">
        <f>STDEV('[1]1230-R17'!$E23:$F23)</f>
        <v>0.38183766184342627</v>
      </c>
      <c r="I22" s="5">
        <f>'[1]1230-R17'!$G23</f>
        <v>99.28</v>
      </c>
      <c r="K22" s="5">
        <f>AVERAGE('[1]1230-R17'!$I23:$O23)</f>
        <v>99.54928571428572</v>
      </c>
      <c r="L22" s="5">
        <f>STDEV('[1]1230-R17'!$I23:$O23)</f>
        <v>0.5621404671073871</v>
      </c>
      <c r="M22" s="5">
        <f>AVERAGE('[1]1230-R17'!$H23,'[1]1230-R17'!$P23:$Q23)</f>
        <v>99.77066666666667</v>
      </c>
      <c r="N22" s="5">
        <f>STDEV('[1]1230-R17'!$H23,'[1]1230-R17'!$P23:$Q23)</f>
        <v>0.22087402140888515</v>
      </c>
      <c r="P22" s="5">
        <f>AVERAGE('[1]1230-R17'!$R23:$S23)</f>
        <v>99.4205</v>
      </c>
      <c r="Q22" s="5">
        <f>STDEV('[1]1230-R17'!$R23:$S23)</f>
        <v>0.13647160876900216</v>
      </c>
      <c r="S22" s="5">
        <f>AVERAGE('[1]1230-R17'!$T23:$V23)</f>
        <v>99.35833333333333</v>
      </c>
      <c r="T22" s="5">
        <f>STDEV('[1]1230-R17'!$T23:$V23)</f>
        <v>0.46232275883323787</v>
      </c>
      <c r="V22" s="5">
        <f>AVERAGE('[1]1230-R17'!$W23:$X23)</f>
        <v>99.16550000000001</v>
      </c>
      <c r="W22" s="5">
        <f>STDEV('[1]1230-R17'!$W23:$X23)</f>
        <v>0.5310371926671187</v>
      </c>
      <c r="Y22" s="5">
        <f>'[1]1230-R17'!Y23</f>
        <v>98.77</v>
      </c>
      <c r="AA22" s="5">
        <f>'[1]1230-R17'!Z23</f>
        <v>99.572</v>
      </c>
      <c r="AC22" s="13">
        <f t="shared" si="0"/>
        <v>99.204</v>
      </c>
      <c r="AD22" s="13">
        <f t="shared" si="1"/>
        <v>0.40143243516319005</v>
      </c>
      <c r="AE22" s="13">
        <f t="shared" si="2"/>
        <v>99.28265986394558</v>
      </c>
      <c r="AF22" s="13">
        <f t="shared" si="3"/>
        <v>0.26203081335853706</v>
      </c>
    </row>
    <row r="24" spans="1:32" ht="12.75">
      <c r="A24" s="6" t="str">
        <f>'[1]1230-R17'!$A82</f>
        <v>Si</v>
      </c>
      <c r="B24" s="5">
        <f>'[1]1230-R17'!$B82</f>
        <v>1.7994063842072703</v>
      </c>
      <c r="D24" s="5">
        <f>'[1]1230-R17'!$D82</f>
        <v>1.8219091500858318</v>
      </c>
      <c r="F24" s="5">
        <f>AVERAGE('[1]1230-R17'!$E82:$F82)</f>
        <v>1.831235113787796</v>
      </c>
      <c r="G24" s="5">
        <f>STDEV('[1]1230-R17'!$E82:$F82)</f>
        <v>0.014447913291087472</v>
      </c>
      <c r="I24" s="5">
        <f>'[1]1230-R17'!$G82</f>
        <v>1.7918438549455495</v>
      </c>
      <c r="K24" s="5">
        <f>AVERAGE('[1]1230-R17'!$I82:$O82)</f>
        <v>1.8990082085245283</v>
      </c>
      <c r="L24" s="5">
        <f>STDEV('[1]1230-R17'!$I82:$O82)</f>
        <v>0.02845891969548176</v>
      </c>
      <c r="M24" s="5">
        <f>AVERAGE('[1]1230-R17'!$H82,'[1]1230-R17'!$P82:$Q82)</f>
        <v>1.8990267038664121</v>
      </c>
      <c r="N24" s="5">
        <f>STDEV('[1]1230-R17'!$H82,'[1]1230-R17'!$P82:$Q82)</f>
        <v>0.03189191942291438</v>
      </c>
      <c r="P24" s="5">
        <f>AVERAGE('[1]1230-R17'!$R82:$S82)</f>
        <v>1.8855537440734225</v>
      </c>
      <c r="Q24" s="5">
        <f>STDEV('[1]1230-R17'!$R82:$S82)</f>
        <v>0.011290948628031091</v>
      </c>
      <c r="S24" s="5">
        <f>AVERAGE('[1]1230-R17'!$T82:$V82)</f>
        <v>1.8091827940703527</v>
      </c>
      <c r="T24" s="5">
        <f>STDEV('[1]1230-R17'!$T82:$V82)</f>
        <v>0.035070767693519286</v>
      </c>
      <c r="V24" s="5">
        <f>AVERAGE('[1]1230-R17'!$W82:$X82)</f>
        <v>1.8702918509340898</v>
      </c>
      <c r="W24" s="5">
        <f>STDEV('[1]1230-R17'!$W82:$X82)</f>
        <v>0.04685578864835643</v>
      </c>
      <c r="Y24" s="5">
        <f>'[1]1230-R17'!Y82</f>
        <v>1.8337031619737034</v>
      </c>
      <c r="AA24" s="5">
        <f>'[1]1230-R17'!Z82</f>
        <v>1.9234850671706674</v>
      </c>
      <c r="AC24" s="13">
        <f aca="true" t="shared" si="4" ref="AC24:AC32">AVERAGE(B24,I24,Y24)</f>
        <v>1.8083178003755078</v>
      </c>
      <c r="AD24" s="13">
        <f aca="true" t="shared" si="5" ref="AD24:AD32">STDEV(B24,I24,Y24)</f>
        <v>0.022307182695534555</v>
      </c>
      <c r="AE24" s="13">
        <f aca="true" t="shared" si="6" ref="AE24:AE32">AVERAGE(D24:F24,K24,P24,S24,V24,AA24)</f>
        <v>1.8629522755209553</v>
      </c>
      <c r="AF24" s="13">
        <f aca="true" t="shared" si="7" ref="AF24:AF32">STDEV(D24:F24,K24,P24,S24,V24,AA24)</f>
        <v>0.04303219443431514</v>
      </c>
    </row>
    <row r="25" spans="1:32" ht="12.75">
      <c r="A25" s="6" t="str">
        <f>'[1]1230-R17'!$A85</f>
        <v>Ti</v>
      </c>
      <c r="B25" s="5">
        <f>'[1]1230-R17'!$B85</f>
        <v>0.03685884710069725</v>
      </c>
      <c r="D25" s="5">
        <f>'[1]1230-R17'!$D85</f>
        <v>0.02475419554475345</v>
      </c>
      <c r="F25" s="5">
        <f>AVERAGE('[1]1230-R17'!$E85:$F85)</f>
        <v>0.021566828541924585</v>
      </c>
      <c r="G25" s="5">
        <f>STDEV('[1]1230-R17'!$E85:$F85)</f>
        <v>0.0014745044190487809</v>
      </c>
      <c r="I25" s="5">
        <f>'[1]1230-R17'!$G85</f>
        <v>0.03730686083964183</v>
      </c>
      <c r="K25" s="5">
        <f>AVERAGE('[1]1230-R17'!$I85:$O85)</f>
        <v>0.009362895501269864</v>
      </c>
      <c r="L25" s="5">
        <f>STDEV('[1]1230-R17'!$I85:$O85)</f>
        <v>0.001390582288702003</v>
      </c>
      <c r="M25" s="5">
        <f>AVERAGE('[1]1230-R17'!$H85,'[1]1230-R17'!$P85:$Q85)</f>
        <v>0.01047466906029682</v>
      </c>
      <c r="N25" s="5">
        <f>STDEV('[1]1230-R17'!$H85,'[1]1230-R17'!$P85:$Q85)</f>
        <v>0.0027831156168312537</v>
      </c>
      <c r="P25" s="5">
        <f>AVERAGE('[1]1230-R17'!$R85:$S85)</f>
        <v>0.009117784774998826</v>
      </c>
      <c r="Q25" s="5">
        <f>STDEV('[1]1230-R17'!$R85:$S85)</f>
        <v>0.001534851055087925</v>
      </c>
      <c r="S25" s="5">
        <f>AVERAGE('[1]1230-R17'!$T85:$V85)</f>
        <v>0.024939232186924287</v>
      </c>
      <c r="T25" s="5">
        <f>STDEV('[1]1230-R17'!$T85:$V85)</f>
        <v>0.009480146134714783</v>
      </c>
      <c r="V25" s="5">
        <f>AVERAGE('[1]1230-R17'!$W85:$X85)</f>
        <v>0.01785042650559097</v>
      </c>
      <c r="W25" s="5">
        <f>STDEV('[1]1230-R17'!$W85:$X85)</f>
        <v>0.006765349468812176</v>
      </c>
      <c r="Y25" s="5">
        <f>'[1]1230-R17'!Y85</f>
        <v>0.024344888498703938</v>
      </c>
      <c r="AA25" s="5">
        <f>'[1]1230-R17'!Z85</f>
        <v>0.008759664288652706</v>
      </c>
      <c r="AC25" s="13">
        <f t="shared" si="4"/>
        <v>0.032836865479681</v>
      </c>
      <c r="AD25" s="13">
        <f t="shared" si="5"/>
        <v>0.007357678564714155</v>
      </c>
      <c r="AE25" s="13">
        <f t="shared" si="6"/>
        <v>0.016621575334873524</v>
      </c>
      <c r="AF25" s="13">
        <f t="shared" si="7"/>
        <v>0.007439685056731849</v>
      </c>
    </row>
    <row r="26" spans="1:32" ht="12.75">
      <c r="A26" s="6" t="str">
        <f>'[1]1230-R17'!$A81</f>
        <v>Al</v>
      </c>
      <c r="B26" s="5">
        <f>'[1]1230-R17'!$B81</f>
        <v>0.27289582628261444</v>
      </c>
      <c r="D26" s="5">
        <f>'[1]1230-R17'!$D81</f>
        <v>0.27689407084249457</v>
      </c>
      <c r="F26" s="5">
        <f>AVERAGE('[1]1230-R17'!$E81:$F81)</f>
        <v>0.25111653354330077</v>
      </c>
      <c r="G26" s="5">
        <f>STDEV('[1]1230-R17'!$E81:$F81)</f>
        <v>0.007130227144130418</v>
      </c>
      <c r="I26" s="5">
        <f>'[1]1230-R17'!$G81</f>
        <v>0.2940568720286195</v>
      </c>
      <c r="K26" s="5">
        <f>AVERAGE('[1]1230-R17'!$I81:$O81)</f>
        <v>0.14291189133467824</v>
      </c>
      <c r="L26" s="5">
        <f>STDEV('[1]1230-R17'!$I81:$O81)</f>
        <v>0.03189808790152053</v>
      </c>
      <c r="M26" s="5">
        <f>AVERAGE('[1]1230-R17'!$H81,'[1]1230-R17'!$P81:$Q81)</f>
        <v>0.14771166234949015</v>
      </c>
      <c r="N26" s="5">
        <f>STDEV('[1]1230-R17'!$H81,'[1]1230-R17'!$P81:$Q81)</f>
        <v>0.03069101565322546</v>
      </c>
      <c r="P26" s="5">
        <f>AVERAGE('[1]1230-R17'!$R81:$S81)</f>
        <v>0.14854321226356376</v>
      </c>
      <c r="Q26" s="5">
        <f>STDEV('[1]1230-R17'!$R81:$S81)</f>
        <v>0.013870075415619841</v>
      </c>
      <c r="S26" s="5">
        <f>AVERAGE('[1]1230-R17'!$T81:$V81)</f>
        <v>0.26972045845754766</v>
      </c>
      <c r="T26" s="5">
        <f>STDEV('[1]1230-R17'!$T81:$V81)</f>
        <v>0.04371105836910146</v>
      </c>
      <c r="V26" s="5">
        <f>AVERAGE('[1]1230-R17'!$W81:$X81)</f>
        <v>0.18566839561323245</v>
      </c>
      <c r="W26" s="5">
        <f>STDEV('[1]1230-R17'!$W81:$X81)</f>
        <v>0.07722475526196157</v>
      </c>
      <c r="Y26" s="5">
        <f>'[1]1230-R17'!Y81</f>
        <v>0.2086381009741269</v>
      </c>
      <c r="AA26" s="5">
        <f>'[1]1230-R17'!Z81</f>
        <v>0.10010170231982589</v>
      </c>
      <c r="AC26" s="13">
        <f t="shared" si="4"/>
        <v>0.2585302664284536</v>
      </c>
      <c r="AD26" s="13">
        <f t="shared" si="5"/>
        <v>0.04448447588268944</v>
      </c>
      <c r="AE26" s="13">
        <f t="shared" si="6"/>
        <v>0.19642232348209188</v>
      </c>
      <c r="AF26" s="13">
        <f t="shared" si="7"/>
        <v>0.06998673683123692</v>
      </c>
    </row>
    <row r="27" spans="1:32" ht="12.75">
      <c r="A27" s="6" t="str">
        <f>'[1]1230-R17'!$A88</f>
        <v>Fe2</v>
      </c>
      <c r="B27" s="5">
        <f>'[1]1230-R17'!$B88</f>
        <v>0.23745025680337448</v>
      </c>
      <c r="D27" s="5">
        <f>'[1]1230-R17'!$D88</f>
        <v>0.17892039104011265</v>
      </c>
      <c r="F27" s="5">
        <f>AVERAGE('[1]1230-R17'!$E88:$F88)</f>
        <v>0.1683780796434101</v>
      </c>
      <c r="G27" s="5">
        <f>STDEV('[1]1230-R17'!$E88:$F88)</f>
        <v>0.0038589900638541326</v>
      </c>
      <c r="I27" s="5">
        <f>'[1]1230-R17'!$G88</f>
        <v>0.26077368061234213</v>
      </c>
      <c r="K27" s="5">
        <f>AVERAGE('[1]1230-R17'!$I88:$O88)</f>
        <v>0.13259046788261059</v>
      </c>
      <c r="L27" s="5">
        <f>STDEV('[1]1230-R17'!$I88:$O88)</f>
        <v>0.004417435023261854</v>
      </c>
      <c r="M27" s="5">
        <f>AVERAGE('[1]1230-R17'!$H88,'[1]1230-R17'!$P88:$Q88)</f>
        <v>0.1417276233518968</v>
      </c>
      <c r="N27" s="5">
        <f>STDEV('[1]1230-R17'!$H88,'[1]1230-R17'!$P88:$Q88)</f>
        <v>0.009362454647315516</v>
      </c>
      <c r="P27" s="5">
        <f>AVERAGE('[1]1230-R17'!$R88:$S88)</f>
        <v>0.1346069745491711</v>
      </c>
      <c r="Q27" s="5">
        <f>STDEV('[1]1230-R17'!$R88:$S88)</f>
        <v>0.00887452481466638</v>
      </c>
      <c r="S27" s="5">
        <f>AVERAGE('[1]1230-R17'!$T88:$V88)</f>
        <v>0.17598906912132406</v>
      </c>
      <c r="T27" s="5">
        <f>STDEV('[1]1230-R17'!$T88:$V88)</f>
        <v>0.011628199316445875</v>
      </c>
      <c r="V27" s="5">
        <f>AVERAGE('[1]1230-R17'!$W88:$X88)</f>
        <v>0.17389245753982593</v>
      </c>
      <c r="W27" s="5">
        <f>STDEV('[1]1230-R17'!$W88:$X88)</f>
        <v>0.0002036455116227119</v>
      </c>
      <c r="Y27" s="5">
        <f>'[1]1230-R17'!Y88</f>
        <v>0.29593396826881185</v>
      </c>
      <c r="AA27" s="5">
        <f>'[1]1230-R17'!Z88</f>
        <v>0.15381687184569479</v>
      </c>
      <c r="AC27" s="13">
        <f t="shared" si="4"/>
        <v>0.26471930189484283</v>
      </c>
      <c r="AD27" s="13">
        <f t="shared" si="5"/>
        <v>0.0294408232251039</v>
      </c>
      <c r="AE27" s="13">
        <f t="shared" si="6"/>
        <v>0.15974204451744986</v>
      </c>
      <c r="AF27" s="13">
        <f t="shared" si="7"/>
        <v>0.019624294477682616</v>
      </c>
    </row>
    <row r="28" spans="1:32" ht="12.75">
      <c r="A28" s="6" t="str">
        <f>'[1]1230-R17'!$A87</f>
        <v>Mn</v>
      </c>
      <c r="B28" s="5">
        <f>'[1]1230-R17'!$B87</f>
        <v>0.005334525729168096</v>
      </c>
      <c r="D28" s="5">
        <f>'[1]1230-R17'!$D87</f>
        <v>0.005237554046908343</v>
      </c>
      <c r="F28" s="5">
        <f>AVERAGE('[1]1230-R17'!$E87:$F87)</f>
        <v>0.003614030974661386</v>
      </c>
      <c r="G28" s="5">
        <f>STDEV('[1]1230-R17'!$E87:$F87)</f>
        <v>0.0004038923717222655</v>
      </c>
      <c r="I28" s="5">
        <f>'[1]1230-R17'!$G87</f>
        <v>0.006282445331504521</v>
      </c>
      <c r="K28" s="5">
        <f>AVERAGE('[1]1230-R17'!$I87:$O87)</f>
        <v>0.0033599874014142678</v>
      </c>
      <c r="L28" s="5">
        <f>STDEV('[1]1230-R17'!$I87:$O87)</f>
        <v>0.0007762656374541127</v>
      </c>
      <c r="M28" s="5">
        <f>AVERAGE('[1]1230-R17'!$H87,'[1]1230-R17'!$P87:$Q87)</f>
        <v>0.003201933621394104</v>
      </c>
      <c r="N28" s="5">
        <f>STDEV('[1]1230-R17'!$H87,'[1]1230-R17'!$P87:$Q87)</f>
        <v>0.00048054994092082897</v>
      </c>
      <c r="P28" s="5">
        <f>AVERAGE('[1]1230-R17'!$R87:$S87)</f>
        <v>0.003008446409950127</v>
      </c>
      <c r="Q28" s="5">
        <f>STDEV('[1]1230-R17'!$R87:$S87)</f>
        <v>0.0007406007519987091</v>
      </c>
      <c r="S28" s="5">
        <f>AVERAGE('[1]1230-R17'!$T87:$V87)</f>
        <v>0.0037938000008188887</v>
      </c>
      <c r="T28" s="5">
        <f>STDEV('[1]1230-R17'!$T87:$V87)</f>
        <v>0.0019446824633735087</v>
      </c>
      <c r="V28" s="5">
        <f>AVERAGE('[1]1230-R17'!$W87:$X87)</f>
        <v>0.0037669693950073066</v>
      </c>
      <c r="W28" s="5">
        <f>STDEV('[1]1230-R17'!$W87:$X87)</f>
        <v>0.001464435914159642</v>
      </c>
      <c r="Y28" s="5">
        <f>'[1]1230-R17'!Y87</f>
        <v>0.008317818333157598</v>
      </c>
      <c r="AA28" s="5">
        <f>'[1]1230-R17'!Z87</f>
        <v>0.0038660884188859426</v>
      </c>
      <c r="AC28" s="13">
        <f t="shared" si="4"/>
        <v>0.006644929797943404</v>
      </c>
      <c r="AD28" s="13">
        <f t="shared" si="5"/>
        <v>0.0015243211379370582</v>
      </c>
      <c r="AE28" s="13">
        <f t="shared" si="6"/>
        <v>0.003806696663949466</v>
      </c>
      <c r="AF28" s="13">
        <f t="shared" si="7"/>
        <v>0.0006983907110652636</v>
      </c>
    </row>
    <row r="29" spans="1:32" ht="12.75">
      <c r="A29" s="6" t="str">
        <f>'[1]1230-R17'!$A80</f>
        <v>Mg</v>
      </c>
      <c r="B29" s="5">
        <f>'[1]1230-R17'!$B80</f>
        <v>0.8030343183363721</v>
      </c>
      <c r="D29" s="5">
        <f>'[1]1230-R17'!$D80</f>
        <v>0.8427854009602457</v>
      </c>
      <c r="F29" s="5">
        <f>AVERAGE('[1]1230-R17'!$E80:$F80)</f>
        <v>0.859255292436061</v>
      </c>
      <c r="G29" s="5">
        <f>STDEV('[1]1230-R17'!$E80:$F80)</f>
        <v>0.004115891873296609</v>
      </c>
      <c r="I29" s="5">
        <f>'[1]1230-R17'!$G80</f>
        <v>0.7733485582699724</v>
      </c>
      <c r="K29" s="5">
        <f>AVERAGE('[1]1230-R17'!$I80:$O80)</f>
        <v>0.9536720706359365</v>
      </c>
      <c r="L29" s="5">
        <f>STDEV('[1]1230-R17'!$I80:$O80)</f>
        <v>0.021780925823969698</v>
      </c>
      <c r="M29" s="5">
        <f>AVERAGE('[1]1230-R17'!$H80,'[1]1230-R17'!$P80:$Q80)</f>
        <v>0.9466041531875767</v>
      </c>
      <c r="N29" s="5">
        <f>STDEV('[1]1230-R17'!$H80,'[1]1230-R17'!$P80:$Q80)</f>
        <v>0.02846996887480055</v>
      </c>
      <c r="P29" s="5">
        <f>AVERAGE('[1]1230-R17'!$R80:$S80)</f>
        <v>0.9278002346483123</v>
      </c>
      <c r="Q29" s="5">
        <f>STDEV('[1]1230-R17'!$R80:$S80)</f>
        <v>0.0035675192597534318</v>
      </c>
      <c r="S29" s="5">
        <f>AVERAGE('[1]1230-R17'!$T80:$V80)</f>
        <v>0.8508431795854654</v>
      </c>
      <c r="T29" s="5">
        <f>STDEV('[1]1230-R17'!$T80:$V80)</f>
        <v>0.031288817733454564</v>
      </c>
      <c r="V29" s="5">
        <f>AVERAGE('[1]1230-R17'!$W80:$X80)</f>
        <v>0.9234819223106645</v>
      </c>
      <c r="W29" s="5">
        <f>STDEV('[1]1230-R17'!$W80:$X80)</f>
        <v>0.0848740007301485</v>
      </c>
      <c r="Y29" s="5">
        <f>'[1]1230-R17'!Y80</f>
        <v>0.878994428324707</v>
      </c>
      <c r="AA29" s="5">
        <f>'[1]1230-R17'!Z80</f>
        <v>0.9911125325971855</v>
      </c>
      <c r="AC29" s="13">
        <f t="shared" si="4"/>
        <v>0.8184591016436839</v>
      </c>
      <c r="AD29" s="13">
        <f t="shared" si="5"/>
        <v>0.05448582769825228</v>
      </c>
      <c r="AE29" s="13">
        <f t="shared" si="6"/>
        <v>0.9069929475962673</v>
      </c>
      <c r="AF29" s="13">
        <f t="shared" si="7"/>
        <v>0.057029471624994214</v>
      </c>
    </row>
    <row r="30" spans="1:32" ht="12.75">
      <c r="A30" s="6" t="str">
        <f>'[1]1230-R17'!$A84</f>
        <v>Ca</v>
      </c>
      <c r="B30" s="5">
        <f>'[1]1230-R17'!$B84</f>
        <v>0.8193918001615718</v>
      </c>
      <c r="D30" s="5">
        <f>'[1]1230-R17'!$D84</f>
        <v>0.827756011896211</v>
      </c>
      <c r="F30" s="5">
        <f>AVERAGE('[1]1230-R17'!$E84:$F84)</f>
        <v>0.8366047438348541</v>
      </c>
      <c r="G30" s="5">
        <f>STDEV('[1]1230-R17'!$E84:$F84)</f>
        <v>0.0027356803913739947</v>
      </c>
      <c r="I30" s="5">
        <f>'[1]1230-R17'!$G84</f>
        <v>0.8091914669096428</v>
      </c>
      <c r="K30" s="5">
        <f>AVERAGE('[1]1230-R17'!$I84:$O84)</f>
        <v>0.8298891591909331</v>
      </c>
      <c r="L30" s="5">
        <f>STDEV('[1]1230-R17'!$I84:$O84)</f>
        <v>0.020878852641383505</v>
      </c>
      <c r="M30" s="5">
        <f>AVERAGE('[1]1230-R17'!$H84,'[1]1230-R17'!$P84:$Q84)</f>
        <v>0.825046529162742</v>
      </c>
      <c r="N30" s="5">
        <f>STDEV('[1]1230-R17'!$H84,'[1]1230-R17'!$P84:$Q84)</f>
        <v>0.023354965336247226</v>
      </c>
      <c r="P30" s="5">
        <f>AVERAGE('[1]1230-R17'!$R84:$S84)</f>
        <v>0.8629325968061698</v>
      </c>
      <c r="Q30" s="5">
        <f>STDEV('[1]1230-R17'!$R84:$S84)</f>
        <v>0.007052553045222171</v>
      </c>
      <c r="S30" s="5">
        <f>AVERAGE('[1]1230-R17'!$T84:$V84)</f>
        <v>0.834430566854013</v>
      </c>
      <c r="T30" s="5">
        <f>STDEV('[1]1230-R17'!$T84:$V84)</f>
        <v>0.014124649256264388</v>
      </c>
      <c r="V30" s="5">
        <f>AVERAGE('[1]1230-R17'!$W84:$X84)</f>
        <v>0.7945889637070371</v>
      </c>
      <c r="W30" s="5">
        <f>STDEV('[1]1230-R17'!$W84:$X84)</f>
        <v>0.044278714936945684</v>
      </c>
      <c r="Y30" s="5">
        <f>'[1]1230-R17'!Y84</f>
        <v>0.7214289620865697</v>
      </c>
      <c r="AA30" s="5">
        <f>'[1]1230-R17'!Z84</f>
        <v>0.7970556830955519</v>
      </c>
      <c r="AC30" s="13">
        <f t="shared" si="4"/>
        <v>0.7833374097192615</v>
      </c>
      <c r="AD30" s="13">
        <f t="shared" si="5"/>
        <v>0.05385632382394793</v>
      </c>
      <c r="AE30" s="13">
        <f t="shared" si="6"/>
        <v>0.8261796750549671</v>
      </c>
      <c r="AF30" s="13">
        <f t="shared" si="7"/>
        <v>0.023769593999152676</v>
      </c>
    </row>
    <row r="31" spans="1:32" ht="12.75">
      <c r="A31" s="6" t="str">
        <f>'[1]1230-R17'!$A79</f>
        <v>Na</v>
      </c>
      <c r="B31" s="5">
        <f>'[1]1230-R17'!$B79</f>
        <v>0.02277022242240416</v>
      </c>
      <c r="D31" s="5">
        <f>'[1]1230-R17'!$D79</f>
        <v>0.017732506084937788</v>
      </c>
      <c r="F31" s="5">
        <f>AVERAGE('[1]1230-R17'!$E79:$F79)</f>
        <v>0.017266491256841314</v>
      </c>
      <c r="G31" s="5">
        <f>STDEV('[1]1230-R17'!$E79:$F79)</f>
        <v>7.931707886586317E-05</v>
      </c>
      <c r="I31" s="5">
        <f>'[1]1230-R17'!$G79</f>
        <v>0.024281529356876087</v>
      </c>
      <c r="K31" s="5">
        <f>AVERAGE('[1]1230-R17'!$I79:$O79)</f>
        <v>0.016244895190075125</v>
      </c>
      <c r="L31" s="5">
        <f>STDEV('[1]1230-R17'!$I79:$O79)</f>
        <v>0.0018450139170388894</v>
      </c>
      <c r="M31" s="5">
        <f>AVERAGE('[1]1230-R17'!$H79,'[1]1230-R17'!$P79:$Q79)</f>
        <v>0.015177557229507274</v>
      </c>
      <c r="N31" s="5">
        <f>STDEV('[1]1230-R17'!$H79,'[1]1230-R17'!$P79:$Q79)</f>
        <v>0.0005406069043309029</v>
      </c>
      <c r="P31" s="5">
        <f>AVERAGE('[1]1230-R17'!$R79:$S79)</f>
        <v>0.01420208690724234</v>
      </c>
      <c r="Q31" s="5">
        <f>STDEV('[1]1230-R17'!$R79:$S79)</f>
        <v>7.584280828315914E-05</v>
      </c>
      <c r="S31" s="5">
        <f>AVERAGE('[1]1230-R17'!$T79:$V79)</f>
        <v>0.01921121306155921</v>
      </c>
      <c r="T31" s="5">
        <f>STDEV('[1]1230-R17'!$T79:$V79)</f>
        <v>0.002463590519649823</v>
      </c>
      <c r="V31" s="5">
        <f>AVERAGE('[1]1230-R17'!$W79:$X79)</f>
        <v>0.015932680760709077</v>
      </c>
      <c r="W31" s="5">
        <f>STDEV('[1]1230-R17'!$W79:$X79)</f>
        <v>0.002572089160816001</v>
      </c>
      <c r="Y31" s="5">
        <f>'[1]1230-R17'!Y79</f>
        <v>0.02265995994301136</v>
      </c>
      <c r="AA31" s="5">
        <f>'[1]1230-R17'!Z79</f>
        <v>0.01203571259605267</v>
      </c>
      <c r="AC31" s="13">
        <f t="shared" si="4"/>
        <v>0.02323723724076387</v>
      </c>
      <c r="AD31" s="13">
        <f t="shared" si="5"/>
        <v>0.0009060623441138379</v>
      </c>
      <c r="AE31" s="13">
        <f t="shared" si="6"/>
        <v>0.016089369408202502</v>
      </c>
      <c r="AF31" s="13">
        <f t="shared" si="7"/>
        <v>0.0023760657318060703</v>
      </c>
    </row>
    <row r="32" spans="1:32" ht="12.75">
      <c r="A32" s="6" t="str">
        <f>'[1]1230-R17'!$A83</f>
        <v>K</v>
      </c>
      <c r="B32" s="5">
        <f>'[1]1230-R17'!$B83</f>
        <v>0.0012760963257372987</v>
      </c>
      <c r="D32" s="5">
        <f>'[1]1230-R17'!$D83</f>
        <v>0</v>
      </c>
      <c r="F32" s="5">
        <f>AVERAGE('[1]1230-R17'!$E83:$F83)</f>
        <v>0.00023647059446522655</v>
      </c>
      <c r="G32" s="5">
        <f>STDEV('[1]1230-R17'!$E83:$F83)</f>
        <v>0.0003344199217951515</v>
      </c>
      <c r="I32" s="5">
        <f>'[1]1230-R17'!$G83</f>
        <v>0.0003803981796613701</v>
      </c>
      <c r="K32" s="5">
        <f>AVERAGE('[1]1230-R17'!$I83:$O83)</f>
        <v>0.0003864302107336528</v>
      </c>
      <c r="L32" s="5">
        <f>STDEV('[1]1230-R17'!$I83:$O83)</f>
        <v>0.0001916233283355928</v>
      </c>
      <c r="M32" s="5">
        <f>AVERAGE('[1]1230-R17'!$H83,'[1]1230-R17'!$P83:$Q83)</f>
        <v>0.0006203872352828629</v>
      </c>
      <c r="N32" s="5">
        <f>STDEV('[1]1230-R17'!$H83,'[1]1230-R17'!$P83:$Q83)</f>
        <v>0.0001640965115094643</v>
      </c>
      <c r="P32" s="5">
        <f>AVERAGE('[1]1230-R17'!$R83:$S83)</f>
        <v>0.00046723623023217924</v>
      </c>
      <c r="Q32" s="5">
        <f>STDEV('[1]1230-R17'!$R83:$S83)</f>
        <v>8.087123187937788E-07</v>
      </c>
      <c r="S32" s="5">
        <f>AVERAGE('[1]1230-R17'!$T83:$V83)</f>
        <v>0.0006890805385157883</v>
      </c>
      <c r="T32" s="5">
        <f>STDEV('[1]1230-R17'!$T83:$V83)</f>
        <v>0.00018884528900150818</v>
      </c>
      <c r="V32" s="5">
        <f>AVERAGE('[1]1230-R17'!$W83:$X83)</f>
        <v>0.0005403927077107813</v>
      </c>
      <c r="W32" s="5">
        <f>STDEV('[1]1230-R17'!$W83:$X83)</f>
        <v>3.826762663568787E-05</v>
      </c>
      <c r="Y32" s="5">
        <f>'[1]1230-R17'!Y83</f>
        <v>0.00252465682590207</v>
      </c>
      <c r="AA32" s="5">
        <f>'[1]1230-R17'!Z83</f>
        <v>0.0003260863432402493</v>
      </c>
      <c r="AC32" s="13">
        <f t="shared" si="4"/>
        <v>0.0013937171104335796</v>
      </c>
      <c r="AD32" s="13">
        <f t="shared" si="5"/>
        <v>0.001076957414310764</v>
      </c>
      <c r="AE32" s="13">
        <f t="shared" si="6"/>
        <v>0.0003779566606996968</v>
      </c>
      <c r="AF32" s="13">
        <f t="shared" si="7"/>
        <v>0.00022240588025840928</v>
      </c>
    </row>
    <row r="34" spans="1:32" ht="12.75">
      <c r="A34" s="6" t="str">
        <f>'[1]1230-R17'!$A91</f>
        <v>Sum</v>
      </c>
      <c r="B34" s="5">
        <f>'[1]1230-R17'!$B91</f>
        <v>4</v>
      </c>
      <c r="D34" s="5">
        <f>'[1]1230-R17'!$D91</f>
        <v>4.000000000000001</v>
      </c>
      <c r="F34" s="5">
        <f>AVERAGE('[1]1230-R17'!$E91:$F91)</f>
        <v>4.000000000000001</v>
      </c>
      <c r="G34" s="5">
        <f>STDEV('[1]1230-R17'!$E91:$F91)</f>
        <v>1.2560739669470201E-15</v>
      </c>
      <c r="I34" s="5">
        <f>'[1]1230-R17'!$G91</f>
        <v>4.000000000000001</v>
      </c>
      <c r="K34" s="5">
        <f>AVERAGE('[1]1230-R17'!$I91:$O91)</f>
        <v>4</v>
      </c>
      <c r="L34" s="5">
        <f>STDEV('[1]1230-R17'!$I91:$O91)</f>
        <v>0</v>
      </c>
      <c r="M34" s="5">
        <f>AVERAGE('[1]1230-R17'!$H91,'[1]1230-R17'!$P91:$Q91)</f>
        <v>4</v>
      </c>
      <c r="N34" s="5">
        <f>STDEV('[1]1230-R17'!$H91,'[1]1230-R17'!$P91:$Q91)</f>
        <v>4.440892098500626E-16</v>
      </c>
      <c r="P34" s="5">
        <f>AVERAGE('[1]1230-R17'!$R91:$S91)</f>
        <v>3.9999999999999996</v>
      </c>
      <c r="Q34" s="5">
        <f>STDEV('[1]1230-R17'!$R91:$S91)</f>
        <v>6.280369834735101E-16</v>
      </c>
      <c r="S34" s="5">
        <f>AVERAGE('[1]1230-R17'!$T91:$V91)</f>
        <v>3.9999999999999996</v>
      </c>
      <c r="T34" s="5">
        <f>STDEV('[1]1230-R17'!$T91:$V91)</f>
        <v>7.691850745534255E-16</v>
      </c>
      <c r="V34" s="5">
        <f>AVERAGE('[1]1230-R17'!$W91:$X91)</f>
        <v>4</v>
      </c>
      <c r="W34" s="5">
        <f>STDEV('[1]1230-R17'!$W91:$X91)</f>
        <v>0</v>
      </c>
      <c r="Y34" s="5">
        <f>'[1]1230-R17'!Y91</f>
        <v>4.000000000000001</v>
      </c>
      <c r="AA34" s="5">
        <f>'[1]1230-R17'!Z91</f>
        <v>3.9999999999999996</v>
      </c>
      <c r="AC34" s="13">
        <f>AVERAGE(B34,I34,Y34)</f>
        <v>4</v>
      </c>
      <c r="AD34" s="13">
        <f>STDEV(B34,I34,Y34)</f>
        <v>8.881784197001252E-16</v>
      </c>
      <c r="AE34" s="13">
        <f>AVERAGE(D34:F34,K34,P34,S34,V34,AA34)</f>
        <v>4</v>
      </c>
      <c r="AF34" s="13">
        <f>STDEV(D34:F34,K34,P34,S34,V34,AA34)</f>
        <v>6.012996326510578E-16</v>
      </c>
    </row>
    <row r="36" spans="1:32" ht="12.75">
      <c r="A36" s="6" t="str">
        <f>'[1]1230-R17'!$A97</f>
        <v>Mg#</v>
      </c>
      <c r="B36" s="5">
        <f>'[1]1230-R17'!$B97</f>
        <v>77.17887775784828</v>
      </c>
      <c r="D36" s="5">
        <f>'[1]1230-R17'!$D97</f>
        <v>82.48807118047053</v>
      </c>
      <c r="F36" s="5">
        <f>AVERAGE('[1]1230-R17'!$E97:$F97)</f>
        <v>83.61592952999828</v>
      </c>
      <c r="G36" s="5">
        <f>STDEV('[1]1230-R17'!$E97:$F97)</f>
        <v>0.24837455231790362</v>
      </c>
      <c r="I36" s="5">
        <f>'[1]1230-R17'!$G97</f>
        <v>74.78308938659052</v>
      </c>
      <c r="K36" s="5">
        <f>AVERAGE('[1]1230-R17'!$I97:$O97)</f>
        <v>87.791541808926</v>
      </c>
      <c r="L36" s="5">
        <f>STDEV('[1]1230-R17'!$I97:$O97)</f>
        <v>0.4089095908721179</v>
      </c>
      <c r="M36" s="5">
        <f>AVERAGE('[1]1230-R17'!$H97,'[1]1230-R17'!$P97:$Q97)</f>
        <v>86.97495481911061</v>
      </c>
      <c r="N36" s="5">
        <f>STDEV('[1]1230-R17'!$H97,'[1]1230-R17'!$P97:$Q97)</f>
        <v>0.8552722663144625</v>
      </c>
      <c r="P36" s="5">
        <f>AVERAGE('[1]1230-R17'!$R97:$S97)</f>
        <v>87.3319300519912</v>
      </c>
      <c r="Q36" s="5">
        <f>STDEV('[1]1230-R17'!$R97:$S97)</f>
        <v>0.7720419786138839</v>
      </c>
      <c r="S36" s="5">
        <f>AVERAGE('[1]1230-R17'!$T97:$V97)</f>
        <v>82.84433877932724</v>
      </c>
      <c r="T36" s="5">
        <f>STDEV('[1]1230-R17'!$T97:$V97)</f>
        <v>1.4115526337090336</v>
      </c>
      <c r="V36" s="5">
        <f>AVERAGE('[1]1230-R17'!$W97:$X97)</f>
        <v>84.1067258994637</v>
      </c>
      <c r="W36" s="5">
        <f>STDEV('[1]1230-R17'!$W97:$X97)</f>
        <v>1.2136221009364188</v>
      </c>
      <c r="Y36" s="5">
        <f>'[1]1230-R17'!Y97</f>
        <v>74.8125954631094</v>
      </c>
      <c r="AA36" s="5">
        <f>'[1]1230-R17'!Z97</f>
        <v>86.56538374778299</v>
      </c>
      <c r="AC36" s="13">
        <f>AVERAGE(B36,I36,Y36)</f>
        <v>75.59152086918273</v>
      </c>
      <c r="AD36" s="13">
        <f>STDEV(B36,I36,Y36)</f>
        <v>1.374770552176837</v>
      </c>
      <c r="AE36" s="13">
        <f>AVERAGE(D36:F36,K36,P36,S36,V36,AA36)</f>
        <v>84.96341728542286</v>
      </c>
      <c r="AF36" s="13">
        <f>STDEV(D36:F36,K36,P36,S36,V36,AA36)</f>
        <v>2.2114065293550755</v>
      </c>
    </row>
    <row r="37" spans="1:32" ht="12.75">
      <c r="A37" s="6" t="str">
        <f>'[1]1230-R17'!$A98</f>
        <v>Wo</v>
      </c>
      <c r="B37" s="5">
        <f>'[1]1230-R17'!$B98</f>
        <v>44.05625078327167</v>
      </c>
      <c r="D37" s="5">
        <f>'[1]1230-R17'!$D98</f>
        <v>44.7565886547232</v>
      </c>
      <c r="F37" s="5">
        <f>AVERAGE('[1]1230-R17'!$E98:$F98)</f>
        <v>44.87681512239395</v>
      </c>
      <c r="G37" s="5">
        <f>STDEV('[1]1230-R17'!$E98:$F98)</f>
        <v>0.1110844610293378</v>
      </c>
      <c r="I37" s="5">
        <f>'[1]1230-R17'!$G98</f>
        <v>43.898738688213875</v>
      </c>
      <c r="K37" s="5">
        <f>AVERAGE('[1]1230-R17'!$I98:$O98)</f>
        <v>43.31073260973024</v>
      </c>
      <c r="L37" s="5">
        <f>STDEV('[1]1230-R17'!$I98:$O98)</f>
        <v>1.0608247759110692</v>
      </c>
      <c r="M37" s="5">
        <f>AVERAGE('[1]1230-R17'!$H98,'[1]1230-R17'!$P98:$Q98)</f>
        <v>43.12268883940649</v>
      </c>
      <c r="N37" s="5">
        <f>STDEV('[1]1230-R17'!$H98,'[1]1230-R17'!$P98:$Q98)</f>
        <v>1.3499952035442135</v>
      </c>
      <c r="P37" s="5">
        <f>AVERAGE('[1]1230-R17'!$R98:$S98)</f>
        <v>44.81960803880702</v>
      </c>
      <c r="Q37" s="5">
        <f>STDEV('[1]1230-R17'!$R98:$S98)</f>
        <v>0.3256674734711876</v>
      </c>
      <c r="S37" s="5">
        <f>AVERAGE('[1]1230-R17'!$T98:$V98)</f>
        <v>44.83340283278932</v>
      </c>
      <c r="T37" s="5">
        <f>STDEV('[1]1230-R17'!$T98:$V98)</f>
        <v>0.699293283657145</v>
      </c>
      <c r="V37" s="5">
        <f>AVERAGE('[1]1230-R17'!$W98:$X98)</f>
        <v>42.033123476128466</v>
      </c>
      <c r="W37" s="5">
        <f>STDEV('[1]1230-R17'!$W98:$X98)</f>
        <v>3.2467743267023605</v>
      </c>
      <c r="Y37" s="5">
        <f>'[1]1230-R17'!Y98</f>
        <v>38.04288040882241</v>
      </c>
      <c r="AA37" s="5">
        <f>'[1]1230-R17'!Z98</f>
        <v>41.04334725380728</v>
      </c>
      <c r="AC37" s="13">
        <f>AVERAGE(B37,I37,Y37)</f>
        <v>41.99928996010265</v>
      </c>
      <c r="AD37" s="13">
        <f>STDEV(B37,I37,Y37)</f>
        <v>3.4272561792370313</v>
      </c>
      <c r="AE37" s="13">
        <f>AVERAGE(D37:F37,K37,P37,S37,V37,AA37)</f>
        <v>43.66765971262564</v>
      </c>
      <c r="AF37" s="13">
        <f>STDEV(D37:F37,K37,P37,S37,V37,AA37)</f>
        <v>1.5821865967190083</v>
      </c>
    </row>
    <row r="38" spans="1:32" ht="12.75">
      <c r="A38" s="6" t="str">
        <f>'[1]1230-R17'!$A99</f>
        <v>En</v>
      </c>
      <c r="B38" s="5">
        <f>'[1]1230-R17'!$B99</f>
        <v>43.176757821135965</v>
      </c>
      <c r="D38" s="5">
        <f>'[1]1230-R17'!$D99</f>
        <v>45.569224473012056</v>
      </c>
      <c r="F38" s="5">
        <f>AVERAGE('[1]1230-R17'!$E99:$F99)</f>
        <v>46.091625469183356</v>
      </c>
      <c r="G38" s="5">
        <f>STDEV('[1]1230-R17'!$E99:$F99)</f>
        <v>0.04402765901006612</v>
      </c>
      <c r="I38" s="5">
        <f>'[1]1230-R17'!$G99</f>
        <v>41.95425639379775</v>
      </c>
      <c r="K38" s="5">
        <f>AVERAGE('[1]1230-R17'!$I99:$O99)</f>
        <v>49.7688158293623</v>
      </c>
      <c r="L38" s="5">
        <f>STDEV('[1]1230-R17'!$I99:$O99)</f>
        <v>0.9864184551733186</v>
      </c>
      <c r="M38" s="5">
        <f>AVERAGE('[1]1230-R17'!$H99,'[1]1230-R17'!$P99:$Q99)</f>
        <v>49.470830451848514</v>
      </c>
      <c r="N38" s="5">
        <f>STDEV('[1]1230-R17'!$H99,'[1]1230-R17'!$P99:$Q99)</f>
        <v>1.3666895632740197</v>
      </c>
      <c r="P38" s="5">
        <f>AVERAGE('[1]1230-R17'!$R99:$S99)</f>
        <v>48.188844165160674</v>
      </c>
      <c r="Q38" s="5">
        <f>STDEV('[1]1230-R17'!$R99:$S99)</f>
        <v>0.14160409977074598</v>
      </c>
      <c r="S38" s="5">
        <f>AVERAGE('[1]1230-R17'!$T99:$V99)</f>
        <v>45.704644709688345</v>
      </c>
      <c r="T38" s="5">
        <f>STDEV('[1]1230-R17'!$T99:$V99)</f>
        <v>1.123428057316167</v>
      </c>
      <c r="V38" s="5">
        <f>AVERAGE('[1]1230-R17'!$W99:$X99)</f>
        <v>48.77374373581138</v>
      </c>
      <c r="W38" s="5">
        <f>STDEV('[1]1230-R17'!$W99:$X99)</f>
        <v>3.4342544082491413</v>
      </c>
      <c r="Y38" s="5">
        <f>'[1]1230-R17'!Y99</f>
        <v>46.351729240342586</v>
      </c>
      <c r="AA38" s="5">
        <f>'[1]1230-R17'!Z99</f>
        <v>51.03605269458957</v>
      </c>
      <c r="AC38" s="13">
        <f>AVERAGE(B38,I38,Y38)</f>
        <v>43.82758115175877</v>
      </c>
      <c r="AD38" s="13">
        <f>STDEV(B38,I38,Y38)</f>
        <v>2.2698282126158946</v>
      </c>
      <c r="AE38" s="13">
        <f>AVERAGE(D38:F38,K38,P38,S38,V38,AA38)</f>
        <v>47.876135868115384</v>
      </c>
      <c r="AF38" s="13">
        <f>STDEV(D38:F38,K38,P38,S38,V38,AA38)</f>
        <v>2.148351676247614</v>
      </c>
    </row>
    <row r="39" spans="1:32" ht="12.75">
      <c r="A39" s="6" t="str">
        <f>'[1]1230-R17'!$A100</f>
        <v>Fs</v>
      </c>
      <c r="B39" s="5">
        <f>'[1]1230-R17'!$B100</f>
        <v>12.766991395592365</v>
      </c>
      <c r="D39" s="5">
        <f>'[1]1230-R17'!$D100</f>
        <v>9.674186872264745</v>
      </c>
      <c r="F39" s="5">
        <f>AVERAGE('[1]1230-R17'!$E100:$F100)</f>
        <v>9.031559408422691</v>
      </c>
      <c r="G39" s="5">
        <f>STDEV('[1]1230-R17'!$E100:$F100)</f>
        <v>0.15511212003941524</v>
      </c>
      <c r="I39" s="5">
        <f>'[1]1230-R17'!$G100</f>
        <v>14.147004917988385</v>
      </c>
      <c r="K39" s="5">
        <f>AVERAGE('[1]1230-R17'!$I100:$O100)</f>
        <v>6.920451560907461</v>
      </c>
      <c r="L39" s="5">
        <f>STDEV('[1]1230-R17'!$I100:$O100)</f>
        <v>0.25259795899989457</v>
      </c>
      <c r="M39" s="5">
        <f>AVERAGE('[1]1230-R17'!$H100,'[1]1230-R17'!$P100:$Q100)</f>
        <v>7.406480708744987</v>
      </c>
      <c r="N39" s="5">
        <f>STDEV('[1]1230-R17'!$H100,'[1]1230-R17'!$P100:$Q100)</f>
        <v>0.47278992470715814</v>
      </c>
      <c r="P39" s="5">
        <f>AVERAGE('[1]1230-R17'!$R100:$S100)</f>
        <v>6.991547796032295</v>
      </c>
      <c r="Q39" s="5">
        <f>STDEV('[1]1230-R17'!$R100:$S100)</f>
        <v>0.4672715732412954</v>
      </c>
      <c r="S39" s="5">
        <f>AVERAGE('[1]1230-R17'!$T100:$V100)</f>
        <v>9.461952457522331</v>
      </c>
      <c r="T39" s="5">
        <f>STDEV('[1]1230-R17'!$T100:$V100)</f>
        <v>0.7512801093992519</v>
      </c>
      <c r="V39" s="5">
        <f>AVERAGE('[1]1230-R17'!$W100:$X100)</f>
        <v>9.193132788060154</v>
      </c>
      <c r="W39" s="5">
        <f>STDEV('[1]1230-R17'!$W100:$X100)</f>
        <v>0.18748008154684492</v>
      </c>
      <c r="Y39" s="5">
        <f>'[1]1230-R17'!Y100</f>
        <v>15.605390350834991</v>
      </c>
      <c r="AA39" s="5">
        <f>'[1]1230-R17'!Z100</f>
        <v>7.920600051603164</v>
      </c>
      <c r="AC39" s="13">
        <f>AVERAGE(B39,I39,Y39)</f>
        <v>14.17312888813858</v>
      </c>
      <c r="AD39" s="13">
        <f>STDEV(B39,I39,Y39)</f>
        <v>1.4193797954187288</v>
      </c>
      <c r="AE39" s="13">
        <f>AVERAGE(D39:F39,K39,P39,S39,V39,AA39)</f>
        <v>8.456204419258977</v>
      </c>
      <c r="AF39" s="13">
        <f>STDEV(D39:F39,K39,P39,S39,V39,AA39)</f>
        <v>1.1661714468828295</v>
      </c>
    </row>
    <row r="40" spans="1:32" ht="12.75">
      <c r="A40" s="6" t="str">
        <f>'[1]1230-R17'!$A101</f>
        <v>Sum</v>
      </c>
      <c r="B40" s="5">
        <f>'[1]1230-R17'!$B101</f>
        <v>100.00000000000001</v>
      </c>
      <c r="D40" s="5">
        <f>'[1]1230-R17'!$D101</f>
        <v>100</v>
      </c>
      <c r="F40" s="5">
        <f>AVERAGE('[1]1230-R17'!$E101:$F101)</f>
        <v>100</v>
      </c>
      <c r="G40" s="5">
        <f>STDEV('[1]1230-R17'!$E101:$F101)</f>
        <v>0</v>
      </c>
      <c r="I40" s="5">
        <f>'[1]1230-R17'!$G101</f>
        <v>100.00000000000001</v>
      </c>
      <c r="K40" s="5">
        <f>AVERAGE('[1]1230-R17'!$I101:$O101)</f>
        <v>100</v>
      </c>
      <c r="L40" s="5">
        <f>STDEV('[1]1230-R17'!$I101:$O101)</f>
        <v>8.204640795236539E-15</v>
      </c>
      <c r="M40" s="5">
        <f>AVERAGE('[1]1230-R17'!$H101,'[1]1230-R17'!$P101:$Q101)</f>
        <v>100</v>
      </c>
      <c r="N40" s="5">
        <f>STDEV('[1]1230-R17'!$H101,'[1]1230-R17'!$P101:$Q101)</f>
        <v>1.4210854715202004E-14</v>
      </c>
      <c r="P40" s="5">
        <f>AVERAGE('[1]1230-R17'!$R101:$S101)</f>
        <v>100</v>
      </c>
      <c r="Q40" s="5">
        <f>STDEV('[1]1230-R17'!$R101:$S101)</f>
        <v>1.4210854715202004E-14</v>
      </c>
      <c r="S40" s="5">
        <f>AVERAGE('[1]1230-R17'!$T101:$V101)</f>
        <v>100</v>
      </c>
      <c r="T40" s="5">
        <f>STDEV('[1]1230-R17'!$T101:$V101)</f>
        <v>1.0048591735576161E-14</v>
      </c>
      <c r="V40" s="5">
        <f>AVERAGE('[1]1230-R17'!$W101:$X101)</f>
        <v>100</v>
      </c>
      <c r="W40" s="5">
        <f>STDEV('[1]1230-R17'!$W101:$X101)</f>
        <v>0</v>
      </c>
      <c r="Y40" s="5">
        <f>'[1]1230-R17'!Y101</f>
        <v>100</v>
      </c>
      <c r="AA40" s="5">
        <f>'[1]1230-R17'!Z101</f>
        <v>100.00000000000001</v>
      </c>
      <c r="AC40" s="13">
        <f>AVERAGE(B40,I40,Y40)</f>
        <v>100</v>
      </c>
      <c r="AD40" s="13">
        <f>STDEV(B40,I40,Y40)</f>
        <v>1.4210854715202004E-14</v>
      </c>
      <c r="AE40" s="13">
        <f>AVERAGE(D40:F40,K40,P40,S40,V40,AA40)</f>
        <v>100</v>
      </c>
      <c r="AF40" s="13">
        <f>STDEV(D40:F40,K40,P40,S40,V40,AA40)</f>
        <v>5.801557143511545E-15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37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2" width="6.7109375" style="3" customWidth="1"/>
    <col min="3" max="3" width="4.00390625" style="3" customWidth="1"/>
    <col min="4" max="4" width="6.7109375" style="3" customWidth="1"/>
    <col min="5" max="5" width="5.00390625" style="3" customWidth="1"/>
    <col min="6" max="6" width="6.7109375" style="3" customWidth="1"/>
    <col min="7" max="7" width="5.00390625" style="3" customWidth="1"/>
    <col min="8" max="8" width="4.00390625" style="3" customWidth="1"/>
    <col min="9" max="9" width="6.7109375" style="3" customWidth="1"/>
    <col min="10" max="10" width="5.00390625" style="3" customWidth="1"/>
    <col min="11" max="12" width="6.7109375" style="3" customWidth="1"/>
    <col min="13" max="13" width="5.00390625" style="3" customWidth="1"/>
    <col min="14" max="14" width="4.00390625" style="3" customWidth="1"/>
    <col min="15" max="15" width="6.7109375" style="3" customWidth="1"/>
    <col min="16" max="16" width="5.00390625" style="3" customWidth="1"/>
    <col min="17" max="17" width="6.7109375" style="3" customWidth="1"/>
    <col min="18" max="18" width="5.00390625" style="3" customWidth="1"/>
    <col min="19" max="19" width="6.7109375" style="3" customWidth="1"/>
    <col min="20" max="20" width="5.00390625" style="3" customWidth="1"/>
    <col min="21" max="21" width="4.00390625" style="3" customWidth="1"/>
    <col min="22" max="22" width="6.7109375" style="3" customWidth="1"/>
    <col min="23" max="23" width="5.00390625" style="3" customWidth="1"/>
    <col min="24" max="24" width="6.7109375" style="3" customWidth="1"/>
    <col min="25" max="25" width="5.00390625" style="3" customWidth="1"/>
    <col min="26" max="26" width="3.140625" style="3" customWidth="1"/>
    <col min="27" max="27" width="6.7109375" style="3" customWidth="1"/>
    <col min="28" max="28" width="5.00390625" style="3" customWidth="1"/>
    <col min="29" max="29" width="3.140625" style="3" customWidth="1"/>
    <col min="30" max="30" width="6.7109375" style="3" customWidth="1"/>
    <col min="31" max="31" width="5.7109375" style="3" customWidth="1"/>
    <col min="32" max="32" width="6.7109375" style="3" customWidth="1"/>
    <col min="33" max="33" width="5.00390625" style="3" customWidth="1"/>
    <col min="34" max="34" width="6.7109375" style="3" customWidth="1"/>
    <col min="35" max="35" width="5.00390625" style="3" customWidth="1"/>
    <col min="36" max="36" width="5.7109375" style="3" customWidth="1"/>
    <col min="37" max="37" width="6.7109375" style="3" customWidth="1"/>
    <col min="38" max="38" width="5.00390625" style="3" customWidth="1"/>
    <col min="39" max="39" width="6.7109375" style="3" customWidth="1"/>
    <col min="40" max="40" width="5.00390625" style="3" customWidth="1"/>
    <col min="41" max="41" width="6.7109375" style="3" customWidth="1"/>
    <col min="42" max="42" width="5.00390625" style="3" customWidth="1"/>
    <col min="43" max="16384" width="11.421875" style="4" customWidth="1"/>
  </cols>
  <sheetData>
    <row r="1" ht="15">
      <c r="A1" s="18" t="s">
        <v>89</v>
      </c>
    </row>
    <row r="2" ht="12.75">
      <c r="A2" s="5" t="s">
        <v>80</v>
      </c>
    </row>
    <row r="3" spans="1:37" ht="12.75">
      <c r="A3" s="3" t="str">
        <f>'[1]1230-R26'!$A5</f>
        <v>1230-R26</v>
      </c>
      <c r="AF3" s="3" t="s">
        <v>62</v>
      </c>
      <c r="AK3" s="3" t="s">
        <v>62</v>
      </c>
    </row>
    <row r="4" spans="1:37" ht="12.75">
      <c r="A4" s="4"/>
      <c r="AF4" s="3" t="s">
        <v>45</v>
      </c>
      <c r="AK4" s="3" t="s">
        <v>69</v>
      </c>
    </row>
    <row r="5" spans="2:30" ht="12.75">
      <c r="B5" s="3" t="s">
        <v>64</v>
      </c>
      <c r="D5" s="3" t="s">
        <v>64</v>
      </c>
      <c r="I5" s="3" t="str">
        <f>'[1]1230-R26'!$G8</f>
        <v>larger, zoned cpx</v>
      </c>
      <c r="O5" s="3" t="str">
        <f>'[1]1230-R26'!$M8</f>
        <v>larger, zoned cpx</v>
      </c>
      <c r="V5" s="3" t="str">
        <f>'[1]1230-R26'!$S8</f>
        <v> cpx</v>
      </c>
      <c r="AA5" s="3" t="s">
        <v>64</v>
      </c>
      <c r="AD5" s="3" t="s">
        <v>64</v>
      </c>
    </row>
    <row r="6" spans="1:42" ht="12.75">
      <c r="A6" s="5" t="s">
        <v>55</v>
      </c>
      <c r="B6" s="3" t="s">
        <v>32</v>
      </c>
      <c r="D6" s="3" t="s">
        <v>4</v>
      </c>
      <c r="E6" s="5" t="s">
        <v>54</v>
      </c>
      <c r="F6" s="3" t="s">
        <v>4</v>
      </c>
      <c r="G6" s="5" t="s">
        <v>54</v>
      </c>
      <c r="I6" s="3" t="s">
        <v>2</v>
      </c>
      <c r="J6" s="5" t="s">
        <v>54</v>
      </c>
      <c r="K6" s="3" t="s">
        <v>32</v>
      </c>
      <c r="L6" s="3" t="s">
        <v>4</v>
      </c>
      <c r="M6" s="5" t="s">
        <v>54</v>
      </c>
      <c r="O6" s="3" t="s">
        <v>4</v>
      </c>
      <c r="P6" s="5" t="s">
        <v>54</v>
      </c>
      <c r="Q6" s="3" t="s">
        <v>4</v>
      </c>
      <c r="R6" s="5" t="s">
        <v>54</v>
      </c>
      <c r="S6" s="3" t="s">
        <v>4</v>
      </c>
      <c r="T6" s="5" t="s">
        <v>54</v>
      </c>
      <c r="V6" s="3" t="s">
        <v>4</v>
      </c>
      <c r="W6" s="5" t="s">
        <v>54</v>
      </c>
      <c r="X6" s="3" t="s">
        <v>4</v>
      </c>
      <c r="Y6" s="5" t="s">
        <v>54</v>
      </c>
      <c r="AA6" s="3" t="s">
        <v>4</v>
      </c>
      <c r="AB6" s="5" t="s">
        <v>54</v>
      </c>
      <c r="AD6" s="3" t="s">
        <v>32</v>
      </c>
      <c r="AF6" s="3" t="s">
        <v>0</v>
      </c>
      <c r="AG6" s="5" t="s">
        <v>54</v>
      </c>
      <c r="AH6" s="3" t="s">
        <v>4</v>
      </c>
      <c r="AI6" s="5" t="s">
        <v>54</v>
      </c>
      <c r="AK6" s="3" t="s">
        <v>4</v>
      </c>
      <c r="AL6" s="5" t="s">
        <v>54</v>
      </c>
      <c r="AM6" s="3" t="s">
        <v>4</v>
      </c>
      <c r="AN6" s="5" t="s">
        <v>54</v>
      </c>
      <c r="AO6" s="3" t="s">
        <v>4</v>
      </c>
      <c r="AP6" s="5" t="s">
        <v>54</v>
      </c>
    </row>
    <row r="7" spans="4:41" ht="12.75">
      <c r="D7" s="3" t="s">
        <v>35</v>
      </c>
      <c r="F7" s="3" t="s">
        <v>36</v>
      </c>
      <c r="I7" s="3" t="s">
        <v>36</v>
      </c>
      <c r="K7" s="3" t="s">
        <v>43</v>
      </c>
      <c r="L7" s="3" t="s">
        <v>35</v>
      </c>
      <c r="O7" s="3" t="str">
        <f>'[1]1230-R26'!$M9</f>
        <v>rim</v>
      </c>
      <c r="Q7" s="3" t="s">
        <v>43</v>
      </c>
      <c r="S7" s="3" t="s">
        <v>44</v>
      </c>
      <c r="V7" s="3" t="s">
        <v>35</v>
      </c>
      <c r="X7" s="3" t="s">
        <v>36</v>
      </c>
      <c r="AF7" s="3" t="s">
        <v>35</v>
      </c>
      <c r="AH7" s="3" t="s">
        <v>36</v>
      </c>
      <c r="AK7" s="3" t="s">
        <v>35</v>
      </c>
      <c r="AM7" s="3" t="s">
        <v>43</v>
      </c>
      <c r="AO7" s="3" t="s">
        <v>36</v>
      </c>
    </row>
    <row r="9" spans="1:42" ht="12.75">
      <c r="A9" s="3" t="str">
        <f>'[1]1230-R26'!$A15</f>
        <v>SiO2</v>
      </c>
      <c r="B9" s="3">
        <f>'[1]1230-R26'!B15</f>
        <v>50.248</v>
      </c>
      <c r="D9" s="3">
        <f>AVERAGE('[1]1230-R26'!$D15:$E15)</f>
        <v>51.161</v>
      </c>
      <c r="E9" s="3">
        <f>STDEV('[1]1230-R26'!$D15:$E15)</f>
        <v>2.142533546995167</v>
      </c>
      <c r="F9" s="3">
        <f>AVERAGE('[1]1230-R26'!$C15,'[1]1230-R26'!$F15)</f>
        <v>50.668</v>
      </c>
      <c r="G9" s="3">
        <f>STDEV('[1]1230-R26'!$C15,'[1]1230-R26'!$F15)</f>
        <v>0.06505382386916149</v>
      </c>
      <c r="I9" s="3">
        <f>AVERAGE('[1]1230-R26'!$G15:$I15)</f>
        <v>52.643</v>
      </c>
      <c r="J9" s="3">
        <f>STDEV('[1]1230-R26'!$G15:$I15)</f>
        <v>0.10179882121125129</v>
      </c>
      <c r="K9" s="3">
        <f>'[1]1230-R26'!$J15</f>
        <v>52.186</v>
      </c>
      <c r="L9" s="3">
        <f>AVERAGE('[1]1230-R26'!$K15:$L15)</f>
        <v>51.824</v>
      </c>
      <c r="M9" s="3">
        <f>STDEV('[1]1230-R26'!$K15:$L15)</f>
        <v>0.17536248173426205</v>
      </c>
      <c r="O9" s="3">
        <f>AVERAGE('[1]1230-R26'!$M15:$N15)</f>
        <v>51.3845</v>
      </c>
      <c r="P9" s="3">
        <f>STDEV('[1]1230-R26'!$M15:$N15)</f>
        <v>0.1774838020778218</v>
      </c>
      <c r="Q9" s="3">
        <f>AVERAGE('[1]1230-R26'!$O15:$P15)</f>
        <v>50.4395</v>
      </c>
      <c r="R9" s="3">
        <f>STDEV('[1]1230-R26'!$O15:$P15)</f>
        <v>0.010606601717798614</v>
      </c>
      <c r="S9" s="3">
        <f>AVERAGE('[1]1230-R26'!$Q15:$R15)</f>
        <v>49.0035</v>
      </c>
      <c r="T9" s="3">
        <f>STDEV('[1]1230-R26'!$Q15:$R15)</f>
        <v>0.1619274528917188</v>
      </c>
      <c r="V9" s="3">
        <f>AVERAGE('[1]1230-R26'!$T15:$U15)</f>
        <v>51.1225</v>
      </c>
      <c r="W9" s="3">
        <f>STDEV('[1]1230-R26'!$T15:$U15)</f>
        <v>0.13930003589374676</v>
      </c>
      <c r="X9" s="3">
        <f>AVERAGE('[1]1230-R26'!$S15,'[1]1230-R26'!$V15)</f>
        <v>50.790000000000006</v>
      </c>
      <c r="Y9" s="3">
        <f>STDEV('[1]1230-R26'!$S15,'[1]1230-R26'!$V15)</f>
        <v>0.1315218613006978</v>
      </c>
      <c r="AA9" s="3">
        <f>AVERAGE('[1]1230-R26'!$W15:$X15)</f>
        <v>52.156</v>
      </c>
      <c r="AB9" s="3">
        <f>STDEV('[1]1230-R26'!$W15:$X15)</f>
        <v>0.04242640687119446</v>
      </c>
      <c r="AD9" s="3">
        <f>'[1]1230-R26'!$Y15</f>
        <v>52.487</v>
      </c>
      <c r="AF9" s="3">
        <f aca="true" t="shared" si="0" ref="AF9:AF17">AVERAGE(B9,D9,V9,AA9,AD9)</f>
        <v>51.434900000000006</v>
      </c>
      <c r="AG9" s="3">
        <f aca="true" t="shared" si="1" ref="AG9:AG17">STDEV(B9,D9,V9,AA9,AD9)</f>
        <v>0.8955788909970508</v>
      </c>
      <c r="AH9" s="3">
        <f aca="true" t="shared" si="2" ref="AH9:AH17">AVERAGE(F9,X9)</f>
        <v>50.729</v>
      </c>
      <c r="AI9" s="3">
        <f aca="true" t="shared" si="3" ref="AI9:AI17">STDEV(F9,X9)</f>
        <v>0.08626702730476374</v>
      </c>
      <c r="AK9" s="3">
        <f aca="true" t="shared" si="4" ref="AK9:AK16">AVERAGE(L9,S9)</f>
        <v>50.41375</v>
      </c>
      <c r="AL9" s="3">
        <f aca="true" t="shared" si="5" ref="AL9:AL17">STDEV(L9,S9)</f>
        <v>1.9943946763366462</v>
      </c>
      <c r="AM9" s="3">
        <f aca="true" t="shared" si="6" ref="AM9:AM17">AVERAGE(Q9,K9)</f>
        <v>51.31275</v>
      </c>
      <c r="AN9" s="3">
        <f aca="true" t="shared" si="7" ref="AN9:AN17">STDEV(Q9,K9)</f>
        <v>1.2349619933424554</v>
      </c>
      <c r="AO9" s="3">
        <f aca="true" t="shared" si="8" ref="AO9:AO17">AVERAGE(I9,O9)</f>
        <v>52.01375</v>
      </c>
      <c r="AP9" s="3">
        <f aca="true" t="shared" si="9" ref="AP9:AP17">STDEV(I9,O9)</f>
        <v>0.8898938841229259</v>
      </c>
    </row>
    <row r="10" spans="1:42" ht="12.75">
      <c r="A10" s="3" t="str">
        <f>'[1]1230-R26'!$A18</f>
        <v>TiO2</v>
      </c>
      <c r="B10" s="3">
        <f>'[1]1230-R26'!B18</f>
        <v>0.779</v>
      </c>
      <c r="D10" s="3">
        <f>AVERAGE('[1]1230-R26'!$D18:$E18)</f>
        <v>0.5329999999999999</v>
      </c>
      <c r="E10" s="3">
        <f>STDEV('[1]1230-R26'!$D18:$E18)</f>
        <v>0.25314422766478417</v>
      </c>
      <c r="F10" s="3">
        <f>AVERAGE('[1]1230-R26'!$C18,'[1]1230-R26'!$F18)</f>
        <v>0.571</v>
      </c>
      <c r="G10" s="3">
        <f>STDEV('[1]1230-R26'!$C18,'[1]1230-R26'!$F18)</f>
        <v>0.0014142135623730963</v>
      </c>
      <c r="I10" s="3">
        <f>AVERAGE('[1]1230-R26'!$G18:$I18)</f>
        <v>0.31866666666666665</v>
      </c>
      <c r="J10" s="3">
        <f>STDEV('[1]1230-R26'!$G18:$I18)</f>
        <v>0.0286763549520043</v>
      </c>
      <c r="K10" s="3">
        <f>'[1]1230-R26'!$J18</f>
        <v>0.517</v>
      </c>
      <c r="L10" s="3">
        <f>AVERAGE('[1]1230-R26'!$K18:$L18)</f>
        <v>0.5145</v>
      </c>
      <c r="M10" s="3">
        <f>STDEV('[1]1230-R26'!$K18:$L18)</f>
        <v>0.014849242404917511</v>
      </c>
      <c r="O10" s="3">
        <f>AVERAGE('[1]1230-R26'!$M18:$N18)</f>
        <v>0.4885</v>
      </c>
      <c r="P10" s="3">
        <f>STDEV('[1]1230-R26'!$M18:$N18)</f>
        <v>0.01626345596729061</v>
      </c>
      <c r="Q10" s="3">
        <f>AVERAGE('[1]1230-R26'!$O18:$P18)</f>
        <v>0.6045</v>
      </c>
      <c r="R10" s="3">
        <f>STDEV('[1]1230-R26'!$O18:$P18)</f>
        <v>0.0035355339059327407</v>
      </c>
      <c r="S10" s="3">
        <f>AVERAGE('[1]1230-R26'!$Q18:$R18)</f>
        <v>0.8605</v>
      </c>
      <c r="T10" s="3">
        <f>STDEV('[1]1230-R26'!$Q18:$R18)</f>
        <v>0.02333452377915609</v>
      </c>
      <c r="V10" s="3">
        <f>AVERAGE('[1]1230-R26'!$T18:$U18)</f>
        <v>0.45699999999999996</v>
      </c>
      <c r="W10" s="3">
        <f>STDEV('[1]1230-R26'!$T18:$U18)</f>
        <v>0.032526911934582944</v>
      </c>
      <c r="X10" s="3">
        <f>AVERAGE('[1]1230-R26'!$S18,'[1]1230-R26'!$V18)</f>
        <v>0.508</v>
      </c>
      <c r="Y10" s="3">
        <f>STDEV('[1]1230-R26'!$S18,'[1]1230-R26'!$V18)</f>
        <v>0.012727922061357866</v>
      </c>
      <c r="AA10" s="3">
        <f>AVERAGE('[1]1230-R26'!$W18:$X18)</f>
        <v>0.377</v>
      </c>
      <c r="AB10" s="3">
        <f>STDEV('[1]1230-R26'!$W18:$X18)</f>
        <v>0.04666904755831169</v>
      </c>
      <c r="AD10" s="3">
        <f>'[1]1230-R26'!$Y18</f>
        <v>0.365</v>
      </c>
      <c r="AF10" s="3">
        <f t="shared" si="0"/>
        <v>0.5022</v>
      </c>
      <c r="AG10" s="3">
        <f t="shared" si="1"/>
        <v>0.1688999703966816</v>
      </c>
      <c r="AH10" s="3">
        <f t="shared" si="2"/>
        <v>0.5395</v>
      </c>
      <c r="AI10" s="3">
        <f t="shared" si="3"/>
        <v>0.04454772721475312</v>
      </c>
      <c r="AK10" s="3">
        <f t="shared" si="4"/>
        <v>0.6875</v>
      </c>
      <c r="AL10" s="3">
        <f t="shared" si="5"/>
        <v>0.24465894629054538</v>
      </c>
      <c r="AM10" s="3">
        <f t="shared" si="6"/>
        <v>0.5607500000000001</v>
      </c>
      <c r="AN10" s="3">
        <f t="shared" si="7"/>
        <v>0.06187184335382169</v>
      </c>
      <c r="AO10" s="3">
        <f t="shared" si="8"/>
        <v>0.4035833333333333</v>
      </c>
      <c r="AP10" s="3">
        <f t="shared" si="9"/>
        <v>0.12009030167151548</v>
      </c>
    </row>
    <row r="11" spans="1:42" ht="12.75">
      <c r="A11" s="3" t="str">
        <f>'[1]1230-R26'!$A14</f>
        <v>Al2O3</v>
      </c>
      <c r="B11" s="3">
        <f>'[1]1230-R26'!B14</f>
        <v>4.072</v>
      </c>
      <c r="D11" s="3">
        <f>AVERAGE('[1]1230-R26'!$D14:$E14)</f>
        <v>3.178</v>
      </c>
      <c r="E11" s="3">
        <f>STDEV('[1]1230-R26'!$D14:$E14)</f>
        <v>1.988384268696571</v>
      </c>
      <c r="F11" s="3">
        <f>AVERAGE('[1]1230-R26'!$C14,'[1]1230-R26'!$F14)</f>
        <v>3.806</v>
      </c>
      <c r="G11" s="3">
        <f>STDEV('[1]1230-R26'!$C14,'[1]1230-R26'!$F14)</f>
        <v>0.025455844122715735</v>
      </c>
      <c r="I11" s="3">
        <f>AVERAGE('[1]1230-R26'!$G14:$I14)</f>
        <v>1.9509999999999998</v>
      </c>
      <c r="J11" s="3">
        <f>STDEV('[1]1230-R26'!$G14:$I14)</f>
        <v>0.053028294334264314</v>
      </c>
      <c r="K11" s="3">
        <f>'[1]1230-R26'!$J14</f>
        <v>1.85</v>
      </c>
      <c r="L11" s="3">
        <f>AVERAGE('[1]1230-R26'!$K14:$L14)</f>
        <v>1.7005</v>
      </c>
      <c r="M11" s="3">
        <f>STDEV('[1]1230-R26'!$K14:$L14)</f>
        <v>0.09687362902255882</v>
      </c>
      <c r="O11" s="3">
        <f>AVERAGE('[1]1230-R26'!$M14:$N14)</f>
        <v>3.282</v>
      </c>
      <c r="P11" s="3">
        <f>STDEV('[1]1230-R26'!$M14:$N14)</f>
        <v>0.14707821048681505</v>
      </c>
      <c r="Q11" s="3">
        <f>AVERAGE('[1]1230-R26'!$O14:$P14)</f>
        <v>3.9299999999999997</v>
      </c>
      <c r="R11" s="3">
        <f>STDEV('[1]1230-R26'!$O14:$P14)</f>
        <v>0.02969848480983518</v>
      </c>
      <c r="S11" s="3">
        <f>AVERAGE('[1]1230-R26'!$Q14:$R14)</f>
        <v>4.119</v>
      </c>
      <c r="T11" s="3">
        <f>STDEV('[1]1230-R26'!$Q14:$R14)</f>
        <v>0.09616652224136775</v>
      </c>
      <c r="V11" s="3">
        <f>AVERAGE('[1]1230-R26'!$T14:$U14)</f>
        <v>3.2275</v>
      </c>
      <c r="W11" s="3">
        <f>STDEV('[1]1230-R26'!$T14:$U14)</f>
        <v>0.08555992052354407</v>
      </c>
      <c r="X11" s="3">
        <f>AVERAGE('[1]1230-R26'!$S14,'[1]1230-R26'!$V14)</f>
        <v>3.6825</v>
      </c>
      <c r="Y11" s="3">
        <f>STDEV('[1]1230-R26'!$S14,'[1]1230-R26'!$V14)</f>
        <v>0.20293964620054777</v>
      </c>
      <c r="AA11" s="3">
        <f>AVERAGE('[1]1230-R26'!$W14:$X14)</f>
        <v>1.724</v>
      </c>
      <c r="AB11" s="3">
        <f>STDEV('[1]1230-R26'!$W14:$X14)</f>
        <v>0.05798275605729765</v>
      </c>
      <c r="AD11" s="3">
        <f>'[1]1230-R26'!$Y14</f>
        <v>1.634</v>
      </c>
      <c r="AF11" s="3">
        <f t="shared" si="0"/>
        <v>2.7671</v>
      </c>
      <c r="AG11" s="3">
        <f t="shared" si="1"/>
        <v>1.0554080016751821</v>
      </c>
      <c r="AH11" s="3">
        <f t="shared" si="2"/>
        <v>3.74425</v>
      </c>
      <c r="AI11" s="3">
        <f t="shared" si="3"/>
        <v>0.0873276874765274</v>
      </c>
      <c r="AK11" s="3">
        <f t="shared" si="4"/>
        <v>2.90975</v>
      </c>
      <c r="AL11" s="3">
        <f t="shared" si="5"/>
        <v>1.710137750299665</v>
      </c>
      <c r="AM11" s="3">
        <f t="shared" si="6"/>
        <v>2.8899999999999997</v>
      </c>
      <c r="AN11" s="3">
        <f t="shared" si="7"/>
        <v>1.4707821048680187</v>
      </c>
      <c r="AO11" s="3">
        <f t="shared" si="8"/>
        <v>2.6165</v>
      </c>
      <c r="AP11" s="3">
        <f t="shared" si="9"/>
        <v>0.9411591257592953</v>
      </c>
    </row>
    <row r="12" spans="1:42" ht="12.75">
      <c r="A12" s="3" t="str">
        <f>'[1]1230-R26'!$A21</f>
        <v>FeO</v>
      </c>
      <c r="B12" s="3">
        <f>'[1]1230-R26'!B21</f>
        <v>7.105</v>
      </c>
      <c r="D12" s="3">
        <f>AVERAGE('[1]1230-R26'!$D21:$E21)</f>
        <v>6.2955000000000005</v>
      </c>
      <c r="E12" s="3">
        <f>STDEV('[1]1230-R26'!$D21:$E21)</f>
        <v>0.14637110370559775</v>
      </c>
      <c r="F12" s="3">
        <f>AVERAGE('[1]1230-R26'!$C21,'[1]1230-R26'!$F21)</f>
        <v>6.1899999999999995</v>
      </c>
      <c r="G12" s="3">
        <f>STDEV('[1]1230-R26'!$C21,'[1]1230-R26'!$F21)</f>
        <v>0.16122034611058383</v>
      </c>
      <c r="I12" s="3">
        <f>AVERAGE('[1]1230-R26'!$G21:$I21)</f>
        <v>5.257666666666666</v>
      </c>
      <c r="J12" s="3">
        <f>STDEV('[1]1230-R26'!$G21:$I21)</f>
        <v>0.17312519554742248</v>
      </c>
      <c r="K12" s="3">
        <f>'[1]1230-R26'!$J21</f>
        <v>7.763</v>
      </c>
      <c r="L12" s="3">
        <f>AVERAGE('[1]1230-R26'!$K21:$L21)</f>
        <v>9.54</v>
      </c>
      <c r="M12" s="3">
        <f>STDEV('[1]1230-R26'!$K21:$L21)</f>
        <v>0.2743574311004549</v>
      </c>
      <c r="O12" s="3">
        <f>AVERAGE('[1]1230-R26'!$M21:$N21)</f>
        <v>5.1455</v>
      </c>
      <c r="P12" s="3">
        <f>STDEV('[1]1230-R26'!$M21:$N21)</f>
        <v>0.012020815280171555</v>
      </c>
      <c r="Q12" s="3">
        <f>AVERAGE('[1]1230-R26'!$O21:$P21)</f>
        <v>5.5655</v>
      </c>
      <c r="R12" s="3">
        <f>STDEV('[1]1230-R26'!$O21:$P21)</f>
        <v>0.11667261889572242</v>
      </c>
      <c r="S12" s="3">
        <f>AVERAGE('[1]1230-R26'!$Q21:$R21)</f>
        <v>9.721</v>
      </c>
      <c r="T12" s="3">
        <f>STDEV('[1]1230-R26'!$Q21:$R21)</f>
        <v>0.15839191898573127</v>
      </c>
      <c r="V12" s="3">
        <f>AVERAGE('[1]1230-R26'!$T21:$U21)</f>
        <v>5.1739999999999995</v>
      </c>
      <c r="W12" s="3">
        <f>STDEV('[1]1230-R26'!$T21:$U21)</f>
        <v>0.025455844122716047</v>
      </c>
      <c r="X12" s="3">
        <f>AVERAGE('[1]1230-R26'!$S21,'[1]1230-R26'!$V21)</f>
        <v>5.62</v>
      </c>
      <c r="Y12" s="3">
        <f>STDEV('[1]1230-R26'!$S21,'[1]1230-R26'!$V21)</f>
        <v>0.13435028842545274</v>
      </c>
      <c r="AA12" s="3">
        <f>AVERAGE('[1]1230-R26'!$W21:$X21)</f>
        <v>6.5135000000000005</v>
      </c>
      <c r="AB12" s="3">
        <f>STDEV('[1]1230-R26'!$W21:$X21)</f>
        <v>0.1689985207035776</v>
      </c>
      <c r="AD12" s="3">
        <f>'[1]1230-R26'!$Y21</f>
        <v>5.911</v>
      </c>
      <c r="AF12" s="3">
        <f t="shared" si="0"/>
        <v>6.199800000000001</v>
      </c>
      <c r="AG12" s="3">
        <f t="shared" si="1"/>
        <v>0.7180919683438901</v>
      </c>
      <c r="AH12" s="3">
        <f t="shared" si="2"/>
        <v>5.904999999999999</v>
      </c>
      <c r="AI12" s="3">
        <f t="shared" si="3"/>
        <v>0.4030508652763406</v>
      </c>
      <c r="AK12" s="3">
        <f t="shared" si="4"/>
        <v>9.6305</v>
      </c>
      <c r="AL12" s="3">
        <f t="shared" si="5"/>
        <v>0.1279863273947526</v>
      </c>
      <c r="AM12" s="3">
        <f t="shared" si="6"/>
        <v>6.66425</v>
      </c>
      <c r="AN12" s="3">
        <f t="shared" si="7"/>
        <v>1.553867151657437</v>
      </c>
      <c r="AO12" s="3">
        <f t="shared" si="8"/>
        <v>5.201583333333334</v>
      </c>
      <c r="AP12" s="3">
        <f t="shared" si="9"/>
        <v>0.07931381062306472</v>
      </c>
    </row>
    <row r="13" spans="1:42" ht="12.75">
      <c r="A13" s="3" t="str">
        <f>'[1]1230-R26'!$A20</f>
        <v>MnO</v>
      </c>
      <c r="B13" s="3">
        <f>'[1]1230-R26'!B20</f>
        <v>0.128</v>
      </c>
      <c r="D13" s="3">
        <f>AVERAGE('[1]1230-R26'!$D20:$E20)</f>
        <v>0.15350000000000003</v>
      </c>
      <c r="E13" s="3">
        <f>STDEV('[1]1230-R26'!$D20:$E20)</f>
        <v>0.020506096654409642</v>
      </c>
      <c r="F13" s="3">
        <f>AVERAGE('[1]1230-R26'!$C20,'[1]1230-R26'!$F20)</f>
        <v>0.1345</v>
      </c>
      <c r="G13" s="3">
        <f>STDEV('[1]1230-R26'!$C20,'[1]1230-R26'!$F20)</f>
        <v>0.006363961030678933</v>
      </c>
      <c r="I13" s="3">
        <f>AVERAGE('[1]1230-R26'!$G20:$I20)</f>
        <v>0.11333333333333333</v>
      </c>
      <c r="J13" s="3">
        <f>STDEV('[1]1230-R26'!$G20:$I20)</f>
        <v>0.013279056191361544</v>
      </c>
      <c r="K13" s="3">
        <f>'[1]1230-R26'!$J20</f>
        <v>0.229</v>
      </c>
      <c r="L13" s="3">
        <f>AVERAGE('[1]1230-R26'!$K20:$L20)</f>
        <v>0.265</v>
      </c>
      <c r="M13" s="3">
        <f>STDEV('[1]1230-R26'!$K20:$L20)</f>
        <v>0.005656854249492385</v>
      </c>
      <c r="O13" s="3">
        <f>AVERAGE('[1]1230-R26'!$M20:$N20)</f>
        <v>0.1185</v>
      </c>
      <c r="P13" s="3">
        <f>STDEV('[1]1230-R26'!$M20:$N20)</f>
        <v>0.03747665940288701</v>
      </c>
      <c r="Q13" s="3">
        <f>AVERAGE('[1]1230-R26'!$O20:$P20)</f>
        <v>0.1065</v>
      </c>
      <c r="R13" s="3">
        <f>STDEV('[1]1230-R26'!$O20:$P20)</f>
        <v>0.004949747468305837</v>
      </c>
      <c r="S13" s="3">
        <f>AVERAGE('[1]1230-R26'!$Q20:$R20)</f>
        <v>0.182</v>
      </c>
      <c r="T13" s="3">
        <f>STDEV('[1]1230-R26'!$Q20:$R20)</f>
        <v>0.0014142135623730963</v>
      </c>
      <c r="V13" s="3">
        <f>AVERAGE('[1]1230-R26'!$T20:$U20)</f>
        <v>0.1205</v>
      </c>
      <c r="W13" s="3">
        <f>STDEV('[1]1230-R26'!$T20:$U20)</f>
        <v>0.03181980515339463</v>
      </c>
      <c r="X13" s="3">
        <f>AVERAGE('[1]1230-R26'!$S20,'[1]1230-R26'!$V20)</f>
        <v>0.151</v>
      </c>
      <c r="Y13" s="3">
        <f>STDEV('[1]1230-R26'!$S20,'[1]1230-R26'!$V20)</f>
        <v>0.0014142135623730963</v>
      </c>
      <c r="AA13" s="3">
        <f>AVERAGE('[1]1230-R26'!$W20:$X20)</f>
        <v>0.173</v>
      </c>
      <c r="AB13" s="3">
        <f>STDEV('[1]1230-R26'!$W20:$X20)</f>
        <v>0.019798989873223417</v>
      </c>
      <c r="AD13" s="3">
        <f>'[1]1230-R26'!$Y20</f>
        <v>0.176</v>
      </c>
      <c r="AF13" s="3">
        <f t="shared" si="0"/>
        <v>0.15019999999999997</v>
      </c>
      <c r="AG13" s="3">
        <f t="shared" si="1"/>
        <v>0.025353993768240993</v>
      </c>
      <c r="AH13" s="3">
        <f t="shared" si="2"/>
        <v>0.14275</v>
      </c>
      <c r="AI13" s="3">
        <f t="shared" si="3"/>
        <v>0.011667261889578026</v>
      </c>
      <c r="AK13" s="3">
        <f t="shared" si="4"/>
        <v>0.2235</v>
      </c>
      <c r="AL13" s="3">
        <f t="shared" si="5"/>
        <v>0.05868986283848347</v>
      </c>
      <c r="AM13" s="3">
        <f t="shared" si="6"/>
        <v>0.16775</v>
      </c>
      <c r="AN13" s="3">
        <f t="shared" si="7"/>
        <v>0.08662058069535203</v>
      </c>
      <c r="AO13" s="3">
        <f t="shared" si="8"/>
        <v>0.11591666666666667</v>
      </c>
      <c r="AP13" s="3">
        <f t="shared" si="9"/>
        <v>0.003653385036130495</v>
      </c>
    </row>
    <row r="14" spans="1:42" ht="12.75">
      <c r="A14" s="3" t="str">
        <f>'[1]1230-R26'!$A13</f>
        <v>MgO</v>
      </c>
      <c r="B14" s="3">
        <f>'[1]1230-R26'!B13</f>
        <v>16.105</v>
      </c>
      <c r="D14" s="3">
        <f>AVERAGE('[1]1230-R26'!$D13:$E13)</f>
        <v>17.746499999999997</v>
      </c>
      <c r="E14" s="3">
        <f>STDEV('[1]1230-R26'!$D13:$E13)</f>
        <v>1.487045560835342</v>
      </c>
      <c r="F14" s="3">
        <f>AVERAGE('[1]1230-R26'!$C13,'[1]1230-R26'!$F13)</f>
        <v>16.967</v>
      </c>
      <c r="G14" s="3">
        <f>STDEV('[1]1230-R26'!$C13,'[1]1230-R26'!$F13)</f>
        <v>0.032526911934580745</v>
      </c>
      <c r="I14" s="3">
        <f>AVERAGE('[1]1230-R26'!$G13:$I13)</f>
        <v>17.90733333333333</v>
      </c>
      <c r="J14" s="3">
        <f>STDEV('[1]1230-R26'!$G13:$I13)</f>
        <v>0.2708677414043924</v>
      </c>
      <c r="K14" s="3">
        <f>'[1]1230-R26'!$J13</f>
        <v>17.017</v>
      </c>
      <c r="L14" s="3">
        <f>AVERAGE('[1]1230-R26'!$K13:$L13)</f>
        <v>17.172</v>
      </c>
      <c r="M14" s="3">
        <f>STDEV('[1]1230-R26'!$K13:$L13)</f>
        <v>0.3082985565973668</v>
      </c>
      <c r="O14" s="3">
        <f>AVERAGE('[1]1230-R26'!$M13:$N13)</f>
        <v>16.743499999999997</v>
      </c>
      <c r="P14" s="3">
        <f>STDEV('[1]1230-R26'!$M13:$N13)</f>
        <v>0.009192388155426303</v>
      </c>
      <c r="Q14" s="3">
        <f>AVERAGE('[1]1230-R26'!$O13:$P13)</f>
        <v>16.433999999999997</v>
      </c>
      <c r="R14" s="3">
        <f>STDEV('[1]1230-R26'!$O13:$P13)</f>
        <v>0.03394112549695306</v>
      </c>
      <c r="S14" s="3">
        <f>AVERAGE('[1]1230-R26'!$Q13:$R13)</f>
        <v>15.000499999999999</v>
      </c>
      <c r="T14" s="3">
        <f>STDEV('[1]1230-R26'!$Q13:$R13)</f>
        <v>0.187383297014654</v>
      </c>
      <c r="V14" s="3">
        <f>AVERAGE('[1]1230-R26'!$T13:$U13)</f>
        <v>16.847</v>
      </c>
      <c r="W14" s="3">
        <f>STDEV('[1]1230-R26'!$T13:$U13)</f>
        <v>0.1937472580452185</v>
      </c>
      <c r="X14" s="3">
        <f>AVERAGE('[1]1230-R26'!$S13,'[1]1230-R26'!$V13)</f>
        <v>16.7165</v>
      </c>
      <c r="Y14" s="3">
        <f>STDEV('[1]1230-R26'!$S13,'[1]1230-R26'!$V13)</f>
        <v>0.09828784258493216</v>
      </c>
      <c r="AA14" s="3">
        <f>AVERAGE('[1]1230-R26'!$W13:$X13)</f>
        <v>18.0865</v>
      </c>
      <c r="AB14" s="3">
        <f>STDEV('[1]1230-R26'!$W13:$X13)</f>
        <v>0.07283199846221548</v>
      </c>
      <c r="AD14" s="3">
        <f>'[1]1230-R26'!$Y13</f>
        <v>17.876</v>
      </c>
      <c r="AF14" s="3">
        <f t="shared" si="0"/>
        <v>17.3322</v>
      </c>
      <c r="AG14" s="3">
        <f t="shared" si="1"/>
        <v>0.8333322116659012</v>
      </c>
      <c r="AH14" s="3">
        <f t="shared" si="2"/>
        <v>16.841749999999998</v>
      </c>
      <c r="AI14" s="3">
        <f t="shared" si="3"/>
        <v>0.1771302486874215</v>
      </c>
      <c r="AK14" s="3">
        <f t="shared" si="4"/>
        <v>16.08625</v>
      </c>
      <c r="AL14" s="3">
        <f t="shared" si="5"/>
        <v>1.535482375346604</v>
      </c>
      <c r="AM14" s="3">
        <f t="shared" si="6"/>
        <v>16.725499999999997</v>
      </c>
      <c r="AN14" s="3">
        <f t="shared" si="7"/>
        <v>0.41224325343180857</v>
      </c>
      <c r="AO14" s="3">
        <f t="shared" si="8"/>
        <v>17.325416666666662</v>
      </c>
      <c r="AP14" s="3">
        <f t="shared" si="9"/>
        <v>0.8229544421709839</v>
      </c>
    </row>
    <row r="15" spans="1:42" ht="12.75">
      <c r="A15" s="3" t="str">
        <f>'[1]1230-R26'!$A17</f>
        <v>CaO</v>
      </c>
      <c r="B15" s="3">
        <f>'[1]1230-R26'!B17</f>
        <v>21.561</v>
      </c>
      <c r="D15" s="3">
        <f>AVERAGE('[1]1230-R26'!$D17:$E17)</f>
        <v>20.982</v>
      </c>
      <c r="E15" s="3">
        <f>STDEV('[1]1230-R26'!$D17:$E17)</f>
        <v>0.4101219330881441</v>
      </c>
      <c r="F15" s="3">
        <f>AVERAGE('[1]1230-R26'!$C17,'[1]1230-R26'!$F17)</f>
        <v>21.631999999999998</v>
      </c>
      <c r="G15" s="3">
        <f>STDEV('[1]1230-R26'!$C17,'[1]1230-R26'!$F17)</f>
        <v>0.5034600282049227</v>
      </c>
      <c r="I15" s="3">
        <f>AVERAGE('[1]1230-R26'!$G17:$I17)</f>
        <v>21.83433333333333</v>
      </c>
      <c r="J15" s="3">
        <f>STDEV('[1]1230-R26'!$G17:$I17)</f>
        <v>0.40786558243312904</v>
      </c>
      <c r="K15" s="3">
        <f>'[1]1230-R26'!$J17</f>
        <v>20.582</v>
      </c>
      <c r="L15" s="3">
        <f>AVERAGE('[1]1230-R26'!$K17:$L17)</f>
        <v>19.39</v>
      </c>
      <c r="M15" s="3">
        <f>STDEV('[1]1230-R26'!$K17:$L17)</f>
        <v>0.27860007178734864</v>
      </c>
      <c r="O15" s="3">
        <f>AVERAGE('[1]1230-R26'!$M17:$N17)</f>
        <v>22.734</v>
      </c>
      <c r="P15" s="3">
        <f>STDEV('[1]1230-R26'!$M17:$N17)</f>
        <v>0.22203152929185652</v>
      </c>
      <c r="Q15" s="3">
        <f>AVERAGE('[1]1230-R26'!$O17:$P17)</f>
        <v>22.647</v>
      </c>
      <c r="R15" s="3">
        <f>STDEV('[1]1230-R26'!$O17:$P17)</f>
        <v>0.018384776310850094</v>
      </c>
      <c r="S15" s="3">
        <f>AVERAGE('[1]1230-R26'!$Q17:$R17)</f>
        <v>20.676499999999997</v>
      </c>
      <c r="T15" s="3">
        <f>STDEV('[1]1230-R26'!$Q17:$R17)</f>
        <v>0.26375082938292954</v>
      </c>
      <c r="V15" s="3">
        <f>AVERAGE('[1]1230-R26'!$T17:$U17)</f>
        <v>22.7185</v>
      </c>
      <c r="W15" s="3">
        <f>STDEV('[1]1230-R26'!$T17:$U17)</f>
        <v>0.1223294731452715</v>
      </c>
      <c r="X15" s="3">
        <f>AVERAGE('[1]1230-R26'!$S17,'[1]1230-R26'!$V17)</f>
        <v>22.5165</v>
      </c>
      <c r="Y15" s="3">
        <f>STDEV('[1]1230-R26'!$S17,'[1]1230-R26'!$V17)</f>
        <v>0.11384419177103512</v>
      </c>
      <c r="AA15" s="3">
        <f>AVERAGE('[1]1230-R26'!$W17:$X17)</f>
        <v>20.783</v>
      </c>
      <c r="AB15" s="3">
        <f>STDEV('[1]1230-R26'!$W17:$X17)</f>
        <v>0.30688434303468287</v>
      </c>
      <c r="AD15" s="3">
        <f>'[1]1230-R26'!$Y17</f>
        <v>21.74</v>
      </c>
      <c r="AF15" s="3">
        <f t="shared" si="0"/>
        <v>21.5569</v>
      </c>
      <c r="AG15" s="3">
        <f t="shared" si="1"/>
        <v>0.7603104957844171</v>
      </c>
      <c r="AH15" s="3">
        <f t="shared" si="2"/>
        <v>22.07425</v>
      </c>
      <c r="AI15" s="3">
        <f t="shared" si="3"/>
        <v>0.6254359479595257</v>
      </c>
      <c r="AK15" s="3">
        <f t="shared" si="4"/>
        <v>20.03325</v>
      </c>
      <c r="AL15" s="3">
        <f t="shared" si="5"/>
        <v>0.9096928739965148</v>
      </c>
      <c r="AM15" s="3">
        <f t="shared" si="6"/>
        <v>21.6145</v>
      </c>
      <c r="AN15" s="3">
        <f t="shared" si="7"/>
        <v>1.460175503150203</v>
      </c>
      <c r="AO15" s="3">
        <f t="shared" si="8"/>
        <v>22.284166666666664</v>
      </c>
      <c r="AP15" s="3">
        <f t="shared" si="9"/>
        <v>0.6361604008077285</v>
      </c>
    </row>
    <row r="16" spans="1:42" ht="12.75">
      <c r="A16" s="3" t="str">
        <f>'[1]1230-R26'!$A16</f>
        <v>K2O</v>
      </c>
      <c r="B16" s="3">
        <f>'[1]1230-R26'!B16</f>
        <v>0</v>
      </c>
      <c r="D16" s="3">
        <f>AVERAGE('[1]1230-R26'!$D16:$E16)</f>
        <v>0.002</v>
      </c>
      <c r="E16" s="3">
        <f>STDEV('[1]1230-R26'!$D16:$E16)</f>
        <v>0.00282842712474619</v>
      </c>
      <c r="F16" s="3">
        <f>AVERAGE('[1]1230-R26'!$C16,'[1]1230-R26'!$F16)</f>
        <v>0.004</v>
      </c>
      <c r="G16" s="3">
        <f>STDEV('[1]1230-R26'!$C16,'[1]1230-R26'!$F16)</f>
        <v>0.00565685424949238</v>
      </c>
      <c r="I16" s="3">
        <f>AVERAGE('[1]1230-R26'!$G16:$I16)</f>
        <v>0.0016666666666666668</v>
      </c>
      <c r="J16" s="3">
        <f>STDEV('[1]1230-R26'!$G16:$I16)</f>
        <v>0.0020816659994661326</v>
      </c>
      <c r="K16" s="3">
        <f>'[1]1230-R26'!$J16</f>
        <v>0.002</v>
      </c>
      <c r="L16" s="3">
        <f>AVERAGE('[1]1230-R26'!$K16:$L16)</f>
        <v>0.0085</v>
      </c>
      <c r="M16" s="3">
        <f>STDEV('[1]1230-R26'!$K16:$L16)</f>
        <v>0.012020815280171309</v>
      </c>
      <c r="O16" s="3">
        <f>AVERAGE('[1]1230-R26'!$M16:$N16)</f>
        <v>0.002</v>
      </c>
      <c r="P16" s="3">
        <f>STDEV('[1]1230-R26'!$M16:$N16)</f>
        <v>0.00282842712474619</v>
      </c>
      <c r="Q16" s="3">
        <f>AVERAGE('[1]1230-R26'!$O16:$P16)</f>
        <v>0.0055</v>
      </c>
      <c r="R16" s="3">
        <f>STDEV('[1]1230-R26'!$O16:$P16)</f>
        <v>0.0021213203435596424</v>
      </c>
      <c r="S16" s="3">
        <f>AVERAGE('[1]1230-R26'!$Q16:$R16)</f>
        <v>0.007</v>
      </c>
      <c r="T16" s="3">
        <f>STDEV('[1]1230-R26'!$Q16:$R16)</f>
        <v>0.001414213562373095</v>
      </c>
      <c r="V16" s="3">
        <f>AVERAGE('[1]1230-R26'!$T16:$U16)</f>
        <v>0</v>
      </c>
      <c r="W16" s="3">
        <f>STDEV('[1]1230-R26'!$T16:$U16)</f>
        <v>0</v>
      </c>
      <c r="X16" s="3">
        <f>AVERAGE('[1]1230-R26'!$S16,'[1]1230-R26'!$V16)</f>
        <v>0</v>
      </c>
      <c r="Y16" s="3">
        <f>STDEV('[1]1230-R26'!$S16,'[1]1230-R26'!$V16)</f>
        <v>0</v>
      </c>
      <c r="AA16" s="3">
        <f>AVERAGE('[1]1230-R26'!$W16:$X16)</f>
        <v>0.0055</v>
      </c>
      <c r="AB16" s="3">
        <f>STDEV('[1]1230-R26'!$W16:$X16)</f>
        <v>0.007778174593052022</v>
      </c>
      <c r="AD16" s="3">
        <f>'[1]1230-R26'!$Y16</f>
        <v>0.01</v>
      </c>
      <c r="AF16" s="3">
        <f t="shared" si="0"/>
        <v>0.0035000000000000005</v>
      </c>
      <c r="AG16" s="3">
        <f t="shared" si="1"/>
        <v>0.004272001872658766</v>
      </c>
      <c r="AH16" s="3">
        <f t="shared" si="2"/>
        <v>0.002</v>
      </c>
      <c r="AI16" s="3">
        <f t="shared" si="3"/>
        <v>0.00282842712474619</v>
      </c>
      <c r="AK16" s="3">
        <f t="shared" si="4"/>
        <v>0.00775</v>
      </c>
      <c r="AL16" s="3">
        <f t="shared" si="5"/>
        <v>0.0010606601717798216</v>
      </c>
      <c r="AM16" s="3">
        <f t="shared" si="6"/>
        <v>0.00375</v>
      </c>
      <c r="AN16" s="3">
        <f t="shared" si="7"/>
        <v>0.0024748737341529162</v>
      </c>
      <c r="AO16" s="3">
        <f t="shared" si="8"/>
        <v>0.0018333333333333335</v>
      </c>
      <c r="AP16" s="3">
        <f t="shared" si="9"/>
        <v>0.0002357022603955158</v>
      </c>
    </row>
    <row r="17" spans="1:42" ht="12.75">
      <c r="A17" s="3" t="str">
        <f>'[1]1230-R26'!$A12</f>
        <v>Na2O</v>
      </c>
      <c r="B17" s="3">
        <f>'[1]1230-R26'!B12</f>
        <v>0.252</v>
      </c>
      <c r="D17" s="3">
        <f>AVERAGE('[1]1230-R26'!$D12:$E12)</f>
        <v>0.1825</v>
      </c>
      <c r="E17" s="3">
        <f>STDEV('[1]1230-R26'!$D12:$E12)</f>
        <v>0.03747665940288706</v>
      </c>
      <c r="F17" s="3">
        <f>AVERAGE('[1]1230-R26'!$C12,'[1]1230-R26'!$F12)</f>
        <v>0.2455</v>
      </c>
      <c r="G17" s="3">
        <f>STDEV('[1]1230-R26'!$C12,'[1]1230-R26'!$F12)</f>
        <v>0.0021213203435596446</v>
      </c>
      <c r="I17" s="3">
        <f>AVERAGE('[1]1230-R26'!$G12:$I12)</f>
        <v>0.18200000000000002</v>
      </c>
      <c r="J17" s="3">
        <f>STDEV('[1]1230-R26'!$G12:$I12)</f>
        <v>0.013453624047073707</v>
      </c>
      <c r="K17" s="3">
        <f>'[1]1230-R26'!$J12</f>
        <v>0.251</v>
      </c>
      <c r="L17" s="3">
        <f>AVERAGE('[1]1230-R26'!$K12:$L12)</f>
        <v>0.218</v>
      </c>
      <c r="M17" s="3">
        <f>STDEV('[1]1230-R26'!$K12:$L12)</f>
        <v>0.024041630560342805</v>
      </c>
      <c r="O17" s="3">
        <f>AVERAGE('[1]1230-R26'!$M12:$N12)</f>
        <v>0.213</v>
      </c>
      <c r="P17" s="3">
        <f>STDEV('[1]1230-R26'!$M12:$N12)</f>
        <v>0.01131370849898477</v>
      </c>
      <c r="Q17" s="3">
        <f>AVERAGE('[1]1230-R26'!$O12:$P12)</f>
        <v>0.2465</v>
      </c>
      <c r="R17" s="3">
        <f>STDEV('[1]1230-R26'!$O12:$P12)</f>
        <v>0.00777817459305203</v>
      </c>
      <c r="S17" s="3">
        <f>AVERAGE('[1]1230-R26'!$Q12:$R12)</f>
        <v>0.3565</v>
      </c>
      <c r="T17" s="3">
        <f>STDEV('[1]1230-R26'!$Q12:$R12)</f>
        <v>0.006363961030678933</v>
      </c>
      <c r="V17" s="3">
        <f>AVERAGE('[1]1230-R26'!$T12:$U12)</f>
        <v>0.224</v>
      </c>
      <c r="W17" s="3">
        <f>STDEV('[1]1230-R26'!$T12:$U12)</f>
        <v>0.009899494936611674</v>
      </c>
      <c r="X17" s="3">
        <f>AVERAGE('[1]1230-R26'!$S12,'[1]1230-R26'!$V12)</f>
        <v>0.23149999999999998</v>
      </c>
      <c r="Y17" s="3">
        <f>STDEV('[1]1230-R26'!$S12,'[1]1230-R26'!$V12)</f>
        <v>0.004949747468305818</v>
      </c>
      <c r="AA17" s="3">
        <f>AVERAGE('[1]1230-R26'!$W12:$X12)</f>
        <v>0.1635</v>
      </c>
      <c r="AB17" s="3">
        <f>STDEV('[1]1230-R26'!$W12:$X12)</f>
        <v>0.004949747468305837</v>
      </c>
      <c r="AD17" s="3">
        <f>'[1]1230-R26'!$Y12</f>
        <v>0.164</v>
      </c>
      <c r="AF17" s="3">
        <f t="shared" si="0"/>
        <v>0.1972</v>
      </c>
      <c r="AG17" s="3">
        <f t="shared" si="1"/>
        <v>0.03929153852930695</v>
      </c>
      <c r="AH17" s="3">
        <f t="shared" si="2"/>
        <v>0.2385</v>
      </c>
      <c r="AI17" s="3">
        <f t="shared" si="3"/>
        <v>0.009899494936611674</v>
      </c>
      <c r="AK17" s="3">
        <f>L17</f>
        <v>0.218</v>
      </c>
      <c r="AL17" s="3">
        <f t="shared" si="5"/>
        <v>0.09793428919433672</v>
      </c>
      <c r="AM17" s="3">
        <f t="shared" si="6"/>
        <v>0.24875</v>
      </c>
      <c r="AN17" s="3">
        <f t="shared" si="7"/>
        <v>0.0031819805153394665</v>
      </c>
      <c r="AO17" s="3">
        <f t="shared" si="8"/>
        <v>0.1975</v>
      </c>
      <c r="AP17" s="3">
        <f t="shared" si="9"/>
        <v>0.021920310216782854</v>
      </c>
    </row>
    <row r="19" spans="1:42" ht="12.75">
      <c r="A19" s="3" t="str">
        <f>'[1]1230-R26'!$A23</f>
        <v>Total</v>
      </c>
      <c r="B19" s="3">
        <f>'[1]1230-R26'!B23</f>
        <v>100.402</v>
      </c>
      <c r="D19" s="3">
        <f>AVERAGE('[1]1230-R26'!$D23:$E23)</f>
        <v>100.604</v>
      </c>
      <c r="E19" s="3">
        <f>STDEV('[1]1230-R26'!$D23:$E23)</f>
        <v>0.6448813844403961</v>
      </c>
      <c r="F19" s="3">
        <f>AVERAGE('[1]1230-R26'!$C23,'[1]1230-R26'!$F23)</f>
        <v>100.67949999999999</v>
      </c>
      <c r="G19" s="3">
        <f>STDEV('[1]1230-R26'!$C23,'[1]1230-R26'!$F23)</f>
        <v>0.545179328298668</v>
      </c>
      <c r="I19" s="3">
        <f>AVERAGE('[1]1230-R26'!$G23:$I23)</f>
        <v>100.58233333333332</v>
      </c>
      <c r="J19" s="3">
        <f>STDEV('[1]1230-R26'!$G23:$I23)</f>
        <v>0.19837422547633415</v>
      </c>
      <c r="K19" s="3">
        <f>'[1]1230-R26'!$J23</f>
        <v>100.575</v>
      </c>
      <c r="L19" s="3">
        <f>AVERAGE('[1]1230-R26'!$K23:$L23)</f>
        <v>100.7065</v>
      </c>
      <c r="M19" s="3">
        <f>STDEV('[1]1230-R26'!$K23:$L23)</f>
        <v>0.5310371926671187</v>
      </c>
      <c r="O19" s="3">
        <f>AVERAGE('[1]1230-R26'!$M23:$N23)</f>
        <v>100.688</v>
      </c>
      <c r="P19" s="3">
        <f>STDEV('[1]1230-R26'!$M23:$N23)</f>
        <v>0.1569777054234195</v>
      </c>
      <c r="Q19" s="3">
        <f>AVERAGE('[1]1230-R26'!$O23:$P23)</f>
        <v>100.6335</v>
      </c>
      <c r="R19" s="3">
        <f>STDEV('[1]1230-R26'!$O23:$P23)</f>
        <v>0.09545941546017749</v>
      </c>
      <c r="S19" s="3">
        <f>AVERAGE('[1]1230-R26'!$Q23:$R23)</f>
        <v>100.02799999999999</v>
      </c>
      <c r="T19" s="3">
        <f>STDEV('[1]1230-R26'!$Q23:$R23)</f>
        <v>0.14000714267493167</v>
      </c>
      <c r="V19" s="3">
        <f>AVERAGE('[1]1230-R26'!$T23:$U23)</f>
        <v>100.543</v>
      </c>
      <c r="W19" s="3">
        <f>STDEV('[1]1230-R26'!$T23:$U23)</f>
        <v>0.07071067811866079</v>
      </c>
      <c r="X19" s="3">
        <f>AVERAGE('[1]1230-R26'!$S23,'[1]1230-R26'!$V23)</f>
        <v>100.7645</v>
      </c>
      <c r="Y19" s="3">
        <f>STDEV('[1]1230-R26'!$S23,'[1]1230-R26'!$V23)</f>
        <v>0.16617009357883827</v>
      </c>
      <c r="AA19" s="3">
        <f>AVERAGE('[1]1230-R26'!$W23:$X23)</f>
        <v>100.0935</v>
      </c>
      <c r="AB19" s="3">
        <f>STDEV('[1]1230-R26'!$W23:$X23)</f>
        <v>0.1675843071412181</v>
      </c>
      <c r="AD19" s="3">
        <f>'[1]1230-R26'!$Y23</f>
        <v>100.471</v>
      </c>
      <c r="AF19" s="3">
        <f>AVERAGE(B19,D19,V19,AA19,AD19)</f>
        <v>100.42269999999999</v>
      </c>
      <c r="AG19" s="3">
        <f>STDEV(B19,D19,V19,AA19,AD19)</f>
        <v>0.19904509539297727</v>
      </c>
      <c r="AH19" s="3">
        <f>AVERAGE(F19,X19)</f>
        <v>100.722</v>
      </c>
      <c r="AI19" s="3">
        <f>STDEV(F19,X19)</f>
        <v>0.06010407640086217</v>
      </c>
      <c r="AK19" s="3">
        <f>AVERAGE(L19,S19)</f>
        <v>100.36725</v>
      </c>
      <c r="AL19" s="3">
        <f>STDEV(L19,S19)</f>
        <v>0.47977195103501474</v>
      </c>
      <c r="AM19" s="3">
        <f>AVERAGE(Q19,K19)</f>
        <v>100.60425000000001</v>
      </c>
      <c r="AN19" s="3">
        <f>STDEV(Q19,K19)</f>
        <v>0.041365746699409574</v>
      </c>
      <c r="AO19" s="3">
        <f>AVERAGE(I19,O19)</f>
        <v>100.63516666666666</v>
      </c>
      <c r="AP19" s="3">
        <f>STDEV(I19,O19)</f>
        <v>0.07471761654538693</v>
      </c>
    </row>
    <row r="21" spans="1:42" ht="12.75">
      <c r="A21" s="3" t="str">
        <f>'[1]1230-R26'!$A82</f>
        <v>Si</v>
      </c>
      <c r="B21" s="3">
        <f>'[1]1230-R26'!B82</f>
        <v>1.8372495218468163</v>
      </c>
      <c r="D21" s="3">
        <f>AVERAGE('[1]1230-R26'!$D82:$E82)</f>
        <v>1.8553354626628584</v>
      </c>
      <c r="E21" s="3">
        <f>STDEV('[1]1230-R26'!$D82:$E82)</f>
        <v>0.05965133290908369</v>
      </c>
      <c r="F21" s="3">
        <f>AVERAGE('[1]1230-R26'!$C82,'[1]1230-R26'!$F82)</f>
        <v>1.8393899256159292</v>
      </c>
      <c r="G21" s="3">
        <f>STDEV('[1]1230-R26'!$C82,'[1]1230-R26'!$F82)</f>
        <v>0.00700339921942618</v>
      </c>
      <c r="I21" s="3">
        <f>AVERAGE('[1]1230-R26'!$G82:$I82)</f>
        <v>1.9071787783178495</v>
      </c>
      <c r="J21" s="3">
        <f>STDEV('[1]1230-R26'!$G82:$I82)</f>
        <v>0.0034184863004949714</v>
      </c>
      <c r="K21" s="3">
        <f>'[1]1230-R26'!$J82</f>
        <v>1.9065440708194257</v>
      </c>
      <c r="L21" s="3">
        <f>AVERAGE('[1]1230-R26'!$K82:$L82)</f>
        <v>1.8969056559929298</v>
      </c>
      <c r="M21" s="3">
        <f>STDEV('[1]1230-R26'!$K82:$L82)</f>
        <v>0.0006072262577235905</v>
      </c>
      <c r="O21" s="3">
        <f>AVERAGE('[1]1230-R26'!$M82:$N82)</f>
        <v>1.8649756599674288</v>
      </c>
      <c r="P21" s="3">
        <f>STDEV('[1]1230-R26'!$M82:$N82)</f>
        <v>0.0035229611329339085</v>
      </c>
      <c r="Q21" s="3">
        <f>AVERAGE('[1]1230-R26'!$O82:$P82)</f>
        <v>1.8336104060008047</v>
      </c>
      <c r="R21" s="3">
        <f>STDEV('[1]1230-R26'!$O82:$P82)</f>
        <v>0.0015733638526897115</v>
      </c>
      <c r="S21" s="3">
        <f>AVERAGE('[1]1230-R26'!$Q82:$R82)</f>
        <v>1.8135891670760942</v>
      </c>
      <c r="T21" s="3">
        <f>STDEV('[1]1230-R26'!$Q82:$R82)</f>
        <v>0.003895707174218502</v>
      </c>
      <c r="V21" s="3">
        <f>AVERAGE('[1]1230-R26'!$T82:$U82)</f>
        <v>1.8572984415082314</v>
      </c>
      <c r="W21" s="3">
        <f>STDEV('[1]1230-R26'!$T82:$U82)</f>
        <v>0.007587801653646175</v>
      </c>
      <c r="X21" s="3">
        <f>AVERAGE('[1]1230-R26'!$S82,'[1]1230-R26'!$V82)</f>
        <v>1.842502829863085</v>
      </c>
      <c r="Y21" s="3">
        <f>STDEV('[1]1230-R26'!$S82,'[1]1230-R26'!$V82)</f>
        <v>0.0072232864239238645</v>
      </c>
      <c r="AA21" s="3">
        <f>AVERAGE('[1]1230-R26'!$W82:$X82)</f>
        <v>1.901709688319262</v>
      </c>
      <c r="AB21" s="3">
        <f>STDEV('[1]1230-R26'!$W82:$X82)</f>
        <v>0.002765648068886149</v>
      </c>
      <c r="AD21" s="3">
        <f>'[1]1230-R26'!$Y82</f>
        <v>1.9063365079660126</v>
      </c>
      <c r="AF21" s="3">
        <f aca="true" t="shared" si="10" ref="AF21:AF29">AVERAGE(B21,D21,V21,AA21,AD21)</f>
        <v>1.871585924460636</v>
      </c>
      <c r="AG21" s="3">
        <f aca="true" t="shared" si="11" ref="AG21:AG29">STDEV(B21,D21,V21,AA21,AD21)</f>
        <v>0.030668560551438552</v>
      </c>
      <c r="AH21" s="3">
        <f aca="true" t="shared" si="12" ref="AH21:AH29">AVERAGE(F21,X21)</f>
        <v>1.840946377739507</v>
      </c>
      <c r="AI21" s="3">
        <f aca="true" t="shared" si="13" ref="AI21:AI29">STDEV(F21,X21)</f>
        <v>0.002201155702348287</v>
      </c>
      <c r="AK21" s="3">
        <f aca="true" t="shared" si="14" ref="AK21:AK29">AVERAGE(L21,S21)</f>
        <v>1.8552474115345121</v>
      </c>
      <c r="AL21" s="3">
        <f aca="true" t="shared" si="15" ref="AL21:AL29">STDEV(L21,S21)</f>
        <v>0.058913654297740724</v>
      </c>
      <c r="AM21" s="3">
        <f aca="true" t="shared" si="16" ref="AM21:AM29">AVERAGE(Q21,K21)</f>
        <v>1.8700772384101152</v>
      </c>
      <c r="AN21" s="3">
        <f aca="true" t="shared" si="17" ref="AN21:AN29">STDEV(Q21,K21)</f>
        <v>0.05157188897002947</v>
      </c>
      <c r="AO21" s="3">
        <f aca="true" t="shared" si="18" ref="AO21:AO29">AVERAGE(I21,O21)</f>
        <v>1.8860772191426391</v>
      </c>
      <c r="AP21" s="3">
        <f aca="true" t="shared" si="19" ref="AP21:AP29">STDEV(I21,O21)</f>
        <v>0.029842111172800962</v>
      </c>
    </row>
    <row r="22" spans="1:42" ht="12.75">
      <c r="A22" s="3" t="str">
        <f>'[1]1230-R26'!$A85</f>
        <v>Ti</v>
      </c>
      <c r="B22" s="3">
        <f>'[1]1230-R26'!B85</f>
        <v>0.021419413231088764</v>
      </c>
      <c r="D22" s="3">
        <f>AVERAGE('[1]1230-R26'!$D85:$E85)</f>
        <v>0.014572115042994792</v>
      </c>
      <c r="E22" s="3">
        <f>STDEV('[1]1230-R26'!$D85:$E85)</f>
        <v>0.00704646457190192</v>
      </c>
      <c r="F22" s="3">
        <f>AVERAGE('[1]1230-R26'!$C85,'[1]1230-R26'!$F85)</f>
        <v>0.015588382607580211</v>
      </c>
      <c r="G22" s="3">
        <f>STDEV('[1]1230-R26'!$C85,'[1]1230-R26'!$F85)</f>
        <v>0.00011797369049956081</v>
      </c>
      <c r="I22" s="3">
        <f>AVERAGE('[1]1230-R26'!$G85:$I85)</f>
        <v>0.00868259675845449</v>
      </c>
      <c r="J22" s="3">
        <f>STDEV('[1]1230-R26'!$G85:$I85)</f>
        <v>0.0007958923947306207</v>
      </c>
      <c r="K22" s="3">
        <f>'[1]1230-R26'!$J85</f>
        <v>0.01420378634683974</v>
      </c>
      <c r="L22" s="3">
        <f>AVERAGE('[1]1230-R26'!$K85:$L85)</f>
        <v>0.014161327907211273</v>
      </c>
      <c r="M22" s="3">
        <f>STDEV('[1]1230-R26'!$K85:$L85)</f>
        <v>0.0003653473342502935</v>
      </c>
      <c r="O22" s="3">
        <f>AVERAGE('[1]1230-R26'!$M85:$N85)</f>
        <v>0.01333333645615891</v>
      </c>
      <c r="P22" s="3">
        <f>STDEV('[1]1230-R26'!$M85:$N85)</f>
        <v>0.00046475693184752073</v>
      </c>
      <c r="Q22" s="3">
        <f>AVERAGE('[1]1230-R26'!$O85:$P85)</f>
        <v>0.01652541955066002</v>
      </c>
      <c r="R22" s="3">
        <f>STDEV('[1]1230-R26'!$O85:$P85)</f>
        <v>8.594731853961065E-05</v>
      </c>
      <c r="S22" s="3">
        <f>AVERAGE('[1]1230-R26'!$Q85:$R85)</f>
        <v>0.023949203576978575</v>
      </c>
      <c r="T22" s="3">
        <f>STDEV('[1]1230-R26'!$Q85:$R85)</f>
        <v>0.0006771230910902418</v>
      </c>
      <c r="V22" s="3">
        <f>AVERAGE('[1]1230-R26'!$T85:$U85)</f>
        <v>0.01248489016788986</v>
      </c>
      <c r="W22" s="3">
        <f>STDEV('[1]1230-R26'!$T85:$U85)</f>
        <v>0.0008716658941366818</v>
      </c>
      <c r="X22" s="3">
        <f>AVERAGE('[1]1230-R26'!$S85,'[1]1230-R26'!$V85)</f>
        <v>0.013858649286134391</v>
      </c>
      <c r="Y22" s="3">
        <f>STDEV('[1]1230-R26'!$S85,'[1]1230-R26'!$V85)</f>
        <v>0.00036566566261252983</v>
      </c>
      <c r="AA22" s="3">
        <f>AVERAGE('[1]1230-R26'!$W85:$X85)</f>
        <v>0.010338639613213303</v>
      </c>
      <c r="AB22" s="3">
        <f>STDEV('[1]1230-R26'!$W85:$X85)</f>
        <v>0.0013030886710897285</v>
      </c>
      <c r="AD22" s="3">
        <f>'[1]1230-R26'!$Y85</f>
        <v>0.009969225695468457</v>
      </c>
      <c r="AF22" s="3">
        <f t="shared" si="10"/>
        <v>0.013756856750131035</v>
      </c>
      <c r="AG22" s="3">
        <f t="shared" si="11"/>
        <v>0.004664431216548569</v>
      </c>
      <c r="AH22" s="3">
        <f t="shared" si="12"/>
        <v>0.0147235159468573</v>
      </c>
      <c r="AI22" s="3">
        <f t="shared" si="13"/>
        <v>0.0012231061612386696</v>
      </c>
      <c r="AK22" s="3">
        <f t="shared" si="14"/>
        <v>0.019055265742094922</v>
      </c>
      <c r="AL22" s="3">
        <f t="shared" si="15"/>
        <v>0.006921073259503291</v>
      </c>
      <c r="AM22" s="3">
        <f t="shared" si="16"/>
        <v>0.01536460294874988</v>
      </c>
      <c r="AN22" s="3">
        <f t="shared" si="17"/>
        <v>0.0016416425818491702</v>
      </c>
      <c r="AO22" s="3">
        <f t="shared" si="18"/>
        <v>0.011007966607306699</v>
      </c>
      <c r="AP22" s="3">
        <f t="shared" si="19"/>
        <v>0.0032885695777802705</v>
      </c>
    </row>
    <row r="23" spans="1:42" ht="12.75">
      <c r="A23" s="3" t="str">
        <f>'[1]1230-R26'!$A81</f>
        <v>Al</v>
      </c>
      <c r="B23" s="3">
        <f>'[1]1230-R26'!B81</f>
        <v>0.17547403172372733</v>
      </c>
      <c r="D23" s="3">
        <f>AVERAGE('[1]1230-R26'!$D81:$E81)</f>
        <v>0.13627054154969842</v>
      </c>
      <c r="E23" s="3">
        <f>STDEV('[1]1230-R26'!$D81:$E81)</f>
        <v>0.08632414578609626</v>
      </c>
      <c r="F23" s="3">
        <f>AVERAGE('[1]1230-R26'!$C81,'[1]1230-R26'!$F81)</f>
        <v>0.16283905492906364</v>
      </c>
      <c r="G23" s="3">
        <f>STDEV('[1]1230-R26'!$C81,'[1]1230-R26'!$F81)</f>
        <v>0.00026005470975650537</v>
      </c>
      <c r="I23" s="3">
        <f>AVERAGE('[1]1230-R26'!$G81:$I81)</f>
        <v>0.083305230971794</v>
      </c>
      <c r="J23" s="3">
        <f>STDEV('[1]1230-R26'!$G81:$I81)</f>
        <v>0.002353481416322621</v>
      </c>
      <c r="K23" s="3">
        <f>'[1]1230-R26'!$J81</f>
        <v>0.07965632935911333</v>
      </c>
      <c r="L23" s="3">
        <f>AVERAGE('[1]1230-R26'!$K81:$L81)</f>
        <v>0.07335192406777402</v>
      </c>
      <c r="M23" s="3">
        <f>STDEV('[1]1230-R26'!$K81:$L81)</f>
        <v>0.003954309874856652</v>
      </c>
      <c r="O23" s="3">
        <f>AVERAGE('[1]1230-R26'!$M81:$N81)</f>
        <v>0.1403950305360292</v>
      </c>
      <c r="P23" s="3">
        <f>STDEV('[1]1230-R26'!$M81:$N81)</f>
        <v>0.006511099383615625</v>
      </c>
      <c r="Q23" s="3">
        <f>AVERAGE('[1]1230-R26'!$O81:$P81)</f>
        <v>0.16837727343914755</v>
      </c>
      <c r="R23" s="3">
        <f>STDEV('[1]1230-R26'!$O81:$P81)</f>
        <v>0.0011633350953935942</v>
      </c>
      <c r="S23" s="3">
        <f>AVERAGE('[1]1230-R26'!$Q81:$R81)</f>
        <v>0.17966119953250337</v>
      </c>
      <c r="T23" s="3">
        <f>STDEV('[1]1230-R26'!$Q81:$R81)</f>
        <v>0.003986863493367367</v>
      </c>
      <c r="V23" s="3">
        <f>AVERAGE('[1]1230-R26'!$T81:$U81)</f>
        <v>0.13819201425453184</v>
      </c>
      <c r="W23" s="3">
        <f>STDEV('[1]1230-R26'!$T81:$U81)</f>
        <v>0.003475464899217369</v>
      </c>
      <c r="X23" s="3">
        <f>AVERAGE('[1]1230-R26'!$S81,'[1]1230-R26'!$V81)</f>
        <v>0.15743879395782528</v>
      </c>
      <c r="Y23" s="3">
        <f>STDEV('[1]1230-R26'!$S81,'[1]1230-R26'!$V81)</f>
        <v>0.008467109716714919</v>
      </c>
      <c r="AA23" s="3">
        <f>AVERAGE('[1]1230-R26'!$W81:$X81)</f>
        <v>0.07408834417400359</v>
      </c>
      <c r="AB23" s="3">
        <f>STDEV('[1]1230-R26'!$W81:$X81)</f>
        <v>0.002659702392275656</v>
      </c>
      <c r="AD23" s="3">
        <f>'[1]1230-R26'!$Y81</f>
        <v>0.06994482524245753</v>
      </c>
      <c r="AF23" s="3">
        <f t="shared" si="10"/>
        <v>0.11879395138888374</v>
      </c>
      <c r="AG23" s="3">
        <f t="shared" si="11"/>
        <v>0.04549498872148905</v>
      </c>
      <c r="AH23" s="3">
        <f t="shared" si="12"/>
        <v>0.16013892444344446</v>
      </c>
      <c r="AI23" s="3">
        <f t="shared" si="13"/>
        <v>0.003818561152939694</v>
      </c>
      <c r="AK23" s="3">
        <f t="shared" si="14"/>
        <v>0.1265065618001387</v>
      </c>
      <c r="AL23" s="3">
        <f t="shared" si="15"/>
        <v>0.07517200958413879</v>
      </c>
      <c r="AM23" s="3">
        <f t="shared" si="16"/>
        <v>0.12401680139913043</v>
      </c>
      <c r="AN23" s="3">
        <f t="shared" si="17"/>
        <v>0.06273518119226469</v>
      </c>
      <c r="AO23" s="3">
        <f t="shared" si="18"/>
        <v>0.11185013075391159</v>
      </c>
      <c r="AP23" s="3">
        <f t="shared" si="19"/>
        <v>0.040368584408451556</v>
      </c>
    </row>
    <row r="24" spans="1:42" ht="12.75">
      <c r="A24" s="3" t="str">
        <f>'[1]1230-R26'!$A88</f>
        <v>Fe2</v>
      </c>
      <c r="B24" s="3">
        <f>'[1]1230-R26'!B88</f>
        <v>0.2172548292285587</v>
      </c>
      <c r="D24" s="3">
        <f>AVERAGE('[1]1230-R26'!$D88:$E88)</f>
        <v>0.19098853880634595</v>
      </c>
      <c r="E24" s="3">
        <f>STDEV('[1]1230-R26'!$D88:$E88)</f>
        <v>0.006298793626033722</v>
      </c>
      <c r="F24" s="3">
        <f>AVERAGE('[1]1230-R26'!$C88,'[1]1230-R26'!$F88)</f>
        <v>0.18793899418192994</v>
      </c>
      <c r="G24" s="3">
        <f>STDEV('[1]1230-R26'!$C88,'[1]1230-R26'!$F88)</f>
        <v>0.0058514043367276225</v>
      </c>
      <c r="I24" s="3">
        <f>AVERAGE('[1]1230-R26'!$G88:$I88)</f>
        <v>0.15928725967972326</v>
      </c>
      <c r="J24" s="3">
        <f>STDEV('[1]1230-R26'!$G88:$I88)</f>
        <v>0.004926892325489795</v>
      </c>
      <c r="K24" s="3">
        <f>'[1]1230-R26'!$J88</f>
        <v>0.23718019343663338</v>
      </c>
      <c r="L24" s="3">
        <f>AVERAGE('[1]1230-R26'!$K88:$L88)</f>
        <v>0.2920130684898276</v>
      </c>
      <c r="M24" s="3">
        <f>STDEV('[1]1230-R26'!$K88:$L88)</f>
        <v>0.007503590213152587</v>
      </c>
      <c r="O24" s="3">
        <f>AVERAGE('[1]1230-R26'!$M88:$N88)</f>
        <v>0.15617984577512362</v>
      </c>
      <c r="P24" s="3">
        <f>STDEV('[1]1230-R26'!$M88:$N88)</f>
        <v>0.00012043879518735307</v>
      </c>
      <c r="Q24" s="3">
        <f>AVERAGE('[1]1230-R26'!$O88:$P88)</f>
        <v>0.1691973258753388</v>
      </c>
      <c r="R24" s="3">
        <f>STDEV('[1]1230-R26'!$O88:$P88)</f>
        <v>0.0034373958502900317</v>
      </c>
      <c r="S24" s="3">
        <f>AVERAGE('[1]1230-R26'!$Q88:$R88)</f>
        <v>0.30087331509345094</v>
      </c>
      <c r="T24" s="3">
        <f>STDEV('[1]1230-R26'!$Q88:$R88)</f>
        <v>0.0052502301157712795</v>
      </c>
      <c r="V24" s="3">
        <f>AVERAGE('[1]1230-R26'!$T88:$U88)</f>
        <v>0.15720004920280536</v>
      </c>
      <c r="W24" s="3">
        <f>STDEV('[1]1230-R26'!$T88:$U88)</f>
        <v>0.0009872964392216282</v>
      </c>
      <c r="X24" s="3">
        <f>AVERAGE('[1]1230-R26'!$S88,'[1]1230-R26'!$V88)</f>
        <v>0.1704961605222424</v>
      </c>
      <c r="Y24" s="3">
        <f>STDEV('[1]1230-R26'!$S88,'[1]1230-R26'!$V88)</f>
        <v>0.003848994107461734</v>
      </c>
      <c r="AA24" s="3">
        <f>AVERAGE('[1]1230-R26'!$W88:$X88)</f>
        <v>0.19862025306806588</v>
      </c>
      <c r="AB24" s="3">
        <f>STDEV('[1]1230-R26'!$W88:$X88)</f>
        <v>0.005603633707836876</v>
      </c>
      <c r="AD24" s="3">
        <f>'[1]1230-R26'!$Y88</f>
        <v>0.17954146638600815</v>
      </c>
      <c r="AF24" s="3">
        <f t="shared" si="10"/>
        <v>0.18872102733835683</v>
      </c>
      <c r="AG24" s="3">
        <f t="shared" si="11"/>
        <v>0.022333553963231383</v>
      </c>
      <c r="AH24" s="3">
        <f t="shared" si="12"/>
        <v>0.17921757735208615</v>
      </c>
      <c r="AI24" s="3">
        <f t="shared" si="13"/>
        <v>0.012333945963874026</v>
      </c>
      <c r="AK24" s="3">
        <f t="shared" si="14"/>
        <v>0.29644319179163925</v>
      </c>
      <c r="AL24" s="3">
        <f t="shared" si="15"/>
        <v>0.006265140456407135</v>
      </c>
      <c r="AM24" s="3">
        <f t="shared" si="16"/>
        <v>0.2031887596559861</v>
      </c>
      <c r="AN24" s="3">
        <f t="shared" si="17"/>
        <v>0.048071146657098295</v>
      </c>
      <c r="AO24" s="3">
        <f t="shared" si="18"/>
        <v>0.15773355272742345</v>
      </c>
      <c r="AP24" s="3">
        <f t="shared" si="19"/>
        <v>0.002197273443895779</v>
      </c>
    </row>
    <row r="25" spans="1:42" ht="12.75">
      <c r="A25" s="3" t="str">
        <f>'[1]1230-R26'!$A87</f>
        <v>Mn</v>
      </c>
      <c r="B25" s="3">
        <f>'[1]1230-R26'!B87</f>
        <v>0.0039641042887486886</v>
      </c>
      <c r="D25" s="3">
        <f>AVERAGE('[1]1230-R26'!$D87:$E87)</f>
        <v>0.0047128499555855715</v>
      </c>
      <c r="E25" s="3">
        <f>STDEV('[1]1230-R26'!$D87:$E87)</f>
        <v>0.0005840974862629229</v>
      </c>
      <c r="F25" s="3">
        <f>AVERAGE('[1]1230-R26'!$C87,'[1]1230-R26'!$F87)</f>
        <v>0.0041352062009102145</v>
      </c>
      <c r="G25" s="3">
        <f>STDEV('[1]1230-R26'!$C87,'[1]1230-R26'!$F87)</f>
        <v>0.00017462733259882883</v>
      </c>
      <c r="I25" s="3">
        <f>AVERAGE('[1]1230-R26'!$G87:$I87)</f>
        <v>0.003477792660307861</v>
      </c>
      <c r="J25" s="3">
        <f>STDEV('[1]1230-R26'!$G87:$I87)</f>
        <v>0.00040839508538997697</v>
      </c>
      <c r="K25" s="3">
        <f>'[1]1230-R26'!$J87</f>
        <v>0.007086210682050543</v>
      </c>
      <c r="L25" s="3">
        <f>AVERAGE('[1]1230-R26'!$K87:$L87)</f>
        <v>0.008215508769476278</v>
      </c>
      <c r="M25" s="3">
        <f>STDEV('[1]1230-R26'!$K87:$L87)</f>
        <v>0.00015020843381021424</v>
      </c>
      <c r="O25" s="3">
        <f>AVERAGE('[1]1230-R26'!$M87:$N87)</f>
        <v>0.003643793535982867</v>
      </c>
      <c r="P25" s="3">
        <f>STDEV('[1]1230-R26'!$M87:$N87)</f>
        <v>0.0011577976205604749</v>
      </c>
      <c r="Q25" s="3">
        <f>AVERAGE('[1]1230-R26'!$O87:$P87)</f>
        <v>0.0032791786062114424</v>
      </c>
      <c r="R25" s="3">
        <f>STDEV('[1]1230-R26'!$O87:$P87)</f>
        <v>0.00015028281010404288</v>
      </c>
      <c r="S25" s="3">
        <f>AVERAGE('[1]1230-R26'!$Q87:$R87)</f>
        <v>0.005705211134303662</v>
      </c>
      <c r="T25" s="3">
        <f>STDEV('[1]1230-R26'!$Q87:$R87)</f>
        <v>5.092876064867702E-05</v>
      </c>
      <c r="V25" s="3">
        <f>AVERAGE('[1]1230-R26'!$T87:$U87)</f>
        <v>0.003707349826257456</v>
      </c>
      <c r="W25" s="3">
        <f>STDEV('[1]1230-R26'!$T87:$U87)</f>
        <v>0.000974111347542907</v>
      </c>
      <c r="X25" s="3">
        <f>AVERAGE('[1]1230-R26'!$S87,'[1]1230-R26'!$V87)</f>
        <v>0.0046396923298633016</v>
      </c>
      <c r="Y25" s="3">
        <f>STDEV('[1]1230-R26'!$S87,'[1]1230-R26'!$V87)</f>
        <v>3.7279242528509184E-05</v>
      </c>
      <c r="AA25" s="3">
        <f>AVERAGE('[1]1230-R26'!$W87:$X87)</f>
        <v>0.005342146884062114</v>
      </c>
      <c r="AB25" s="3">
        <f>STDEV('[1]1230-R26'!$W87:$X87)</f>
        <v>0.0005993452911999029</v>
      </c>
      <c r="AD25" s="3">
        <f>'[1]1230-R26'!$Y87</f>
        <v>0.0054143486927559145</v>
      </c>
      <c r="AF25" s="3">
        <f t="shared" si="10"/>
        <v>0.004628159929481949</v>
      </c>
      <c r="AG25" s="3">
        <f t="shared" si="11"/>
        <v>0.0007784445522194083</v>
      </c>
      <c r="AH25" s="3">
        <f t="shared" si="12"/>
        <v>0.004387449265386758</v>
      </c>
      <c r="AI25" s="3">
        <f t="shared" si="13"/>
        <v>0.00035672556279727895</v>
      </c>
      <c r="AK25" s="3">
        <f t="shared" si="14"/>
        <v>0.00696035995188997</v>
      </c>
      <c r="AL25" s="3">
        <f t="shared" si="15"/>
        <v>0.0017750484806271106</v>
      </c>
      <c r="AM25" s="3">
        <f t="shared" si="16"/>
        <v>0.005182694644130992</v>
      </c>
      <c r="AN25" s="3">
        <f t="shared" si="17"/>
        <v>0.0026919781970205273</v>
      </c>
      <c r="AO25" s="3">
        <f t="shared" si="18"/>
        <v>0.003560793098145364</v>
      </c>
      <c r="AP25" s="3">
        <f t="shared" si="19"/>
        <v>0.00011738034487270172</v>
      </c>
    </row>
    <row r="26" spans="1:42" ht="12.75">
      <c r="A26" s="3" t="str">
        <f>'[1]1230-R26'!$A80</f>
        <v>Mg</v>
      </c>
      <c r="B26" s="3">
        <f>'[1]1230-R26'!B80</f>
        <v>0.8778466120049143</v>
      </c>
      <c r="D26" s="3">
        <f>AVERAGE('[1]1230-R26'!$D80:$E80)</f>
        <v>0.9592152165308525</v>
      </c>
      <c r="E26" s="3">
        <f>STDEV('[1]1230-R26'!$D80:$E80)</f>
        <v>0.071068619678221</v>
      </c>
      <c r="F26" s="3">
        <f>AVERAGE('[1]1230-R26'!$C80,'[1]1230-R26'!$F80)</f>
        <v>0.9182420690233157</v>
      </c>
      <c r="G26" s="3">
        <f>STDEV('[1]1230-R26'!$C80,'[1]1230-R26'!$F80)</f>
        <v>0.006435410822472903</v>
      </c>
      <c r="I26" s="3">
        <f>AVERAGE('[1]1230-R26'!$G80:$I80)</f>
        <v>0.9671277172460258</v>
      </c>
      <c r="J26" s="3">
        <f>STDEV('[1]1230-R26'!$G80:$I80)</f>
        <v>0.013137041204038918</v>
      </c>
      <c r="K26" s="3">
        <f>'[1]1230-R26'!$J80</f>
        <v>0.9267964960206316</v>
      </c>
      <c r="L26" s="3">
        <f>AVERAGE('[1]1230-R26'!$K80:$L80)</f>
        <v>0.9370406276699057</v>
      </c>
      <c r="M26" s="3">
        <f>STDEV('[1]1230-R26'!$K80:$L80)</f>
        <v>0.019693482336208972</v>
      </c>
      <c r="O26" s="3">
        <f>AVERAGE('[1]1230-R26'!$M80:$N80)</f>
        <v>0.9059353067756298</v>
      </c>
      <c r="P26" s="3">
        <f>STDEV('[1]1230-R26'!$M80:$N80)</f>
        <v>0.0019151821426160113</v>
      </c>
      <c r="Q26" s="3">
        <f>AVERAGE('[1]1230-R26'!$O80:$P80)</f>
        <v>0.8906116694703593</v>
      </c>
      <c r="R26" s="3">
        <f>STDEV('[1]1230-R26'!$O80:$P80)</f>
        <v>0.002416302928005602</v>
      </c>
      <c r="S26" s="3">
        <f>AVERAGE('[1]1230-R26'!$Q80:$R80)</f>
        <v>0.8276182527551388</v>
      </c>
      <c r="T26" s="3">
        <f>STDEV('[1]1230-R26'!$Q80:$R80)</f>
        <v>0.011295375243681835</v>
      </c>
      <c r="V26" s="3">
        <f>AVERAGE('[1]1230-R26'!$T80:$U80)</f>
        <v>0.9124236409303395</v>
      </c>
      <c r="W26" s="3">
        <f>STDEV('[1]1230-R26'!$T80:$U80)</f>
        <v>0.00925188824398285</v>
      </c>
      <c r="X26" s="3">
        <f>AVERAGE('[1]1230-R26'!$S80,'[1]1230-R26'!$V80)</f>
        <v>0.9040340739325632</v>
      </c>
      <c r="Y26" s="3">
        <f>STDEV('[1]1230-R26'!$S80,'[1]1230-R26'!$V80)</f>
        <v>0.006518549070208615</v>
      </c>
      <c r="AA26" s="3">
        <f>AVERAGE('[1]1230-R26'!$W80:$X80)</f>
        <v>0.98310847099316</v>
      </c>
      <c r="AB26" s="3">
        <f>STDEV('[1]1230-R26'!$W80:$X80)</f>
        <v>0.001729418019235489</v>
      </c>
      <c r="AD26" s="3">
        <f>'[1]1230-R26'!$Y80</f>
        <v>0.9678915672871962</v>
      </c>
      <c r="AF26" s="3">
        <f t="shared" si="10"/>
        <v>0.9400971015492925</v>
      </c>
      <c r="AG26" s="3">
        <f t="shared" si="11"/>
        <v>0.043671948716207463</v>
      </c>
      <c r="AH26" s="3">
        <f t="shared" si="12"/>
        <v>0.9111380714779395</v>
      </c>
      <c r="AI26" s="3">
        <f t="shared" si="13"/>
        <v>0.010046569675736302</v>
      </c>
      <c r="AK26" s="3">
        <f t="shared" si="14"/>
        <v>0.8823294402125222</v>
      </c>
      <c r="AL26" s="3">
        <f t="shared" si="15"/>
        <v>0.07737330331577003</v>
      </c>
      <c r="AM26" s="3">
        <f t="shared" si="16"/>
        <v>0.9087040827454955</v>
      </c>
      <c r="AN26" s="3">
        <f t="shared" si="17"/>
        <v>0.025586536229756592</v>
      </c>
      <c r="AO26" s="3">
        <f t="shared" si="18"/>
        <v>0.9365315120108277</v>
      </c>
      <c r="AP26" s="3">
        <f t="shared" si="19"/>
        <v>0.043269568400770064</v>
      </c>
    </row>
    <row r="27" spans="1:42" ht="12.75">
      <c r="A27" s="3" t="str">
        <f>'[1]1230-R26'!$A84</f>
        <v>Ca</v>
      </c>
      <c r="B27" s="3">
        <f>'[1]1230-R26'!B84</f>
        <v>0.8446482948672134</v>
      </c>
      <c r="D27" s="3">
        <f>AVERAGE('[1]1230-R26'!$D84:$E84)</f>
        <v>0.8154883975901068</v>
      </c>
      <c r="E27" s="3">
        <f>STDEV('[1]1230-R26'!$D84:$E84)</f>
        <v>0.023875181815573843</v>
      </c>
      <c r="F27" s="3">
        <f>AVERAGE('[1]1230-R26'!$C84,'[1]1230-R26'!$F84)</f>
        <v>0.8413371210233633</v>
      </c>
      <c r="G27" s="3">
        <f>STDEV('[1]1230-R26'!$C84,'[1]1230-R26'!$F84)</f>
        <v>0.015298507164376004</v>
      </c>
      <c r="I27" s="3">
        <f>AVERAGE('[1]1230-R26'!$G84:$I84)</f>
        <v>0.8475316074645569</v>
      </c>
      <c r="J27" s="3">
        <f>STDEV('[1]1230-R26'!$G84:$I84)</f>
        <v>0.016978256896890018</v>
      </c>
      <c r="K27" s="3">
        <f>'[1]1230-R26'!$J84</f>
        <v>0.8056345077362873</v>
      </c>
      <c r="L27" s="3">
        <f>AVERAGE('[1]1230-R26'!$K84:$L84)</f>
        <v>0.7604014732069018</v>
      </c>
      <c r="M27" s="3">
        <f>STDEV('[1]1230-R26'!$K84:$L84)</f>
        <v>0.008596177225818536</v>
      </c>
      <c r="O27" s="3">
        <f>AVERAGE('[1]1230-R26'!$M84:$N84)</f>
        <v>0.88404096723539</v>
      </c>
      <c r="P27" s="3">
        <f>STDEV('[1]1230-R26'!$M84:$N84)</f>
        <v>0.007250490274516318</v>
      </c>
      <c r="Q27" s="3">
        <f>AVERAGE('[1]1230-R26'!$O84:$P84)</f>
        <v>0.8820733567937238</v>
      </c>
      <c r="R27" s="3">
        <f>STDEV('[1]1230-R26'!$O84:$P84)</f>
        <v>0.0012874586098370706</v>
      </c>
      <c r="S27" s="3">
        <f>AVERAGE('[1]1230-R26'!$Q84:$R84)</f>
        <v>0.8198683341869556</v>
      </c>
      <c r="T27" s="3">
        <f>STDEV('[1]1230-R26'!$Q84:$R84)</f>
        <v>0.009510315208077925</v>
      </c>
      <c r="V27" s="3">
        <f>AVERAGE('[1]1230-R26'!$T84:$U84)</f>
        <v>0.8843164370649497</v>
      </c>
      <c r="W27" s="3">
        <f>STDEV('[1]1230-R26'!$T84:$U84)</f>
        <v>0.005964826588183136</v>
      </c>
      <c r="X27" s="3">
        <f>AVERAGE('[1]1230-R26'!$S84,'[1]1230-R26'!$V84)</f>
        <v>0.8751576082330967</v>
      </c>
      <c r="Y27" s="3">
        <f>STDEV('[1]1230-R26'!$S84,'[1]1230-R26'!$V84)</f>
        <v>0.003260133720594881</v>
      </c>
      <c r="AA27" s="3">
        <f>AVERAGE('[1]1230-R26'!$W84:$X84)</f>
        <v>0.81189329834165</v>
      </c>
      <c r="AB27" s="3">
        <f>STDEV('[1]1230-R26'!$W84:$X84)</f>
        <v>0.01014751847283242</v>
      </c>
      <c r="AD27" s="3">
        <f>'[1]1230-R26'!$Y84</f>
        <v>0.8459895563798143</v>
      </c>
      <c r="AF27" s="3">
        <f t="shared" si="10"/>
        <v>0.8404671968487468</v>
      </c>
      <c r="AG27" s="3">
        <f t="shared" si="11"/>
        <v>0.0292024912946934</v>
      </c>
      <c r="AH27" s="3">
        <f t="shared" si="12"/>
        <v>0.85824736462823</v>
      </c>
      <c r="AI27" s="3">
        <f t="shared" si="13"/>
        <v>0.02391469584903539</v>
      </c>
      <c r="AK27" s="3">
        <f t="shared" si="14"/>
        <v>0.7901349036969287</v>
      </c>
      <c r="AL27" s="3">
        <f t="shared" si="15"/>
        <v>0.04204942065487172</v>
      </c>
      <c r="AM27" s="3">
        <f t="shared" si="16"/>
        <v>0.8438539322650056</v>
      </c>
      <c r="AN27" s="3">
        <f t="shared" si="17"/>
        <v>0.05405042851460645</v>
      </c>
      <c r="AO27" s="3">
        <f t="shared" si="18"/>
        <v>0.8657862873499735</v>
      </c>
      <c r="AP27" s="3">
        <f t="shared" si="19"/>
        <v>0.025816015870735447</v>
      </c>
    </row>
    <row r="28" spans="1:42" ht="12.75">
      <c r="A28" s="3" t="str">
        <f>'[1]1230-R26'!$A79</f>
        <v>Na</v>
      </c>
      <c r="B28" s="3">
        <f>'[1]1230-R26'!B79</f>
        <v>0.017864742492650444</v>
      </c>
      <c r="D28" s="3">
        <f>AVERAGE('[1]1230-R26'!$D79:$E79)</f>
        <v>0.012847407181166646</v>
      </c>
      <c r="E28" s="3">
        <f>STDEV('[1]1230-R26'!$D79:$E79)</f>
        <v>0.002760527373500905</v>
      </c>
      <c r="F28" s="3">
        <f>AVERAGE('[1]1230-R26'!$C79,'[1]1230-R26'!$F79)</f>
        <v>0.017280223993461942</v>
      </c>
      <c r="G28" s="3">
        <f>STDEV('[1]1230-R26'!$C79,'[1]1230-R26'!$F79)</f>
        <v>0.00023729000477733505</v>
      </c>
      <c r="I28" s="3">
        <f>AVERAGE('[1]1230-R26'!$G79:$I79)</f>
        <v>0.01278265965488927</v>
      </c>
      <c r="J28" s="3">
        <f>STDEV('[1]1230-R26'!$G79:$I79)</f>
        <v>0.0009167207709065261</v>
      </c>
      <c r="K28" s="3">
        <f>'[1]1230-R26'!$J79</f>
        <v>0.017779249206792466</v>
      </c>
      <c r="L28" s="3">
        <f>AVERAGE('[1]1230-R26'!$K79:$L79)</f>
        <v>0.015473685463471113</v>
      </c>
      <c r="M28" s="3">
        <f>STDEV('[1]1230-R26'!$K79:$L79)</f>
        <v>0.001753590371981266</v>
      </c>
      <c r="O28" s="3">
        <f>AVERAGE('[1]1230-R26'!$M79:$N79)</f>
        <v>0.014988239225627364</v>
      </c>
      <c r="P28" s="3">
        <f>STDEV('[1]1230-R26'!$M79:$N79)</f>
        <v>0.0007726904654406872</v>
      </c>
      <c r="Q28" s="3">
        <f>AVERAGE('[1]1230-R26'!$O79:$P79)</f>
        <v>0.017373831480228585</v>
      </c>
      <c r="R28" s="3">
        <f>STDEV('[1]1230-R26'!$O79:$P79)</f>
        <v>0.000536972861866674</v>
      </c>
      <c r="S28" s="3">
        <f>AVERAGE('[1]1230-R26'!$Q79:$R79)</f>
        <v>0.025580825294566557</v>
      </c>
      <c r="T28" s="3">
        <f>STDEV('[1]1230-R26'!$Q79:$R79)</f>
        <v>0.00042707316489433764</v>
      </c>
      <c r="V28" s="3">
        <f>AVERAGE('[1]1230-R26'!$T79:$U79)</f>
        <v>0.015778900512289275</v>
      </c>
      <c r="W28" s="3">
        <f>STDEV('[1]1230-R26'!$T79:$U79)</f>
        <v>0.0007187822607373369</v>
      </c>
      <c r="X28" s="3">
        <f>AVERAGE('[1]1230-R26'!$S79,'[1]1230-R26'!$V79)</f>
        <v>0.016282955417537402</v>
      </c>
      <c r="Y28" s="3">
        <f>STDEV('[1]1230-R26'!$S79,'[1]1230-R26'!$V79)</f>
        <v>0.0003698140211344539</v>
      </c>
      <c r="AA28" s="3">
        <f>AVERAGE('[1]1230-R26'!$W79:$X79)</f>
        <v>0.011558989377712119</v>
      </c>
      <c r="AB28" s="3">
        <f>STDEV('[1]1230-R26'!$W79:$X79)</f>
        <v>0.0003761331460374772</v>
      </c>
      <c r="AD28" s="3">
        <f>'[1]1230-R26'!$Y79</f>
        <v>0.011548844125892996</v>
      </c>
      <c r="AF28" s="3">
        <f t="shared" si="10"/>
        <v>0.013919776737942296</v>
      </c>
      <c r="AG28" s="3">
        <f t="shared" si="11"/>
        <v>0.0028001656599013418</v>
      </c>
      <c r="AH28" s="3">
        <f t="shared" si="12"/>
        <v>0.016781589705499672</v>
      </c>
      <c r="AI28" s="3">
        <f t="shared" si="13"/>
        <v>0.0007051753727004933</v>
      </c>
      <c r="AK28" s="3">
        <f t="shared" si="14"/>
        <v>0.020527255379018835</v>
      </c>
      <c r="AL28" s="3">
        <f t="shared" si="15"/>
        <v>0.007146827112968248</v>
      </c>
      <c r="AM28" s="3">
        <f t="shared" si="16"/>
        <v>0.017576540343510527</v>
      </c>
      <c r="AN28" s="3">
        <f t="shared" si="17"/>
        <v>0.00028667362366655317</v>
      </c>
      <c r="AO28" s="3">
        <f t="shared" si="18"/>
        <v>0.013885449440258317</v>
      </c>
      <c r="AP28" s="3">
        <f t="shared" si="19"/>
        <v>0.0015595802709154215</v>
      </c>
    </row>
    <row r="29" spans="1:42" ht="12.75">
      <c r="A29" s="3" t="str">
        <f>'[1]1230-R26'!$A83</f>
        <v>K</v>
      </c>
      <c r="B29" s="3">
        <f>'[1]1230-R26'!B83</f>
        <v>0</v>
      </c>
      <c r="D29" s="3">
        <f>AVERAGE('[1]1230-R26'!$D83:$E83)</f>
        <v>9.318357089044574E-05</v>
      </c>
      <c r="E29" s="3">
        <f>STDEV('[1]1230-R26'!$D83:$E83)</f>
        <v>0.0001317814697436231</v>
      </c>
      <c r="F29" s="3">
        <f>AVERAGE('[1]1230-R26'!$C83,'[1]1230-R26'!$F83)</f>
        <v>0.0001859176865715774</v>
      </c>
      <c r="G29" s="3">
        <f>STDEV('[1]1230-R26'!$C83,'[1]1230-R26'!$F83)</f>
        <v>0.000262927313834555</v>
      </c>
      <c r="I29" s="3">
        <f>AVERAGE('[1]1230-R26'!$G83:$I83)</f>
        <v>7.704908985780453E-05</v>
      </c>
      <c r="J29" s="3">
        <f>STDEV('[1]1230-R26'!$G83:$I83)</f>
        <v>9.6161676274157E-05</v>
      </c>
      <c r="K29" s="3">
        <f>'[1]1230-R26'!$J83</f>
        <v>9.32140493893328E-05</v>
      </c>
      <c r="L29" s="3">
        <f>AVERAGE('[1]1230-R26'!$K83:$L83)</f>
        <v>0.0003977721189260154</v>
      </c>
      <c r="M29" s="3">
        <f>STDEV('[1]1230-R26'!$K83:$L83)</f>
        <v>0.0005625347253190547</v>
      </c>
      <c r="O29" s="3">
        <f>AVERAGE('[1]1230-R26'!$M83:$N83)</f>
        <v>9.270669221242783E-05</v>
      </c>
      <c r="P29" s="3">
        <f>STDEV('[1]1230-R26'!$M83:$N83)</f>
        <v>0.00013110706144956364</v>
      </c>
      <c r="Q29" s="3">
        <f>AVERAGE('[1]1230-R26'!$O83:$P83)</f>
        <v>0.0002550370260853107</v>
      </c>
      <c r="R29" s="3">
        <f>STDEV('[1]1230-R26'!$O83:$P83)</f>
        <v>9.82134657522141E-05</v>
      </c>
      <c r="S29" s="3">
        <f>AVERAGE('[1]1230-R26'!$Q83:$R83)</f>
        <v>0.000330536899970979</v>
      </c>
      <c r="T29" s="3">
        <f>STDEV('[1]1230-R26'!$Q83:$R83)</f>
        <v>6.71529088102529E-05</v>
      </c>
      <c r="V29" s="3">
        <f>AVERAGE('[1]1230-R26'!$T83:$U83)</f>
        <v>0</v>
      </c>
      <c r="W29" s="3">
        <f>STDEV('[1]1230-R26'!$T83:$U83)</f>
        <v>0</v>
      </c>
      <c r="X29" s="3">
        <f>AVERAGE('[1]1230-R26'!$S83,'[1]1230-R26'!$V83)</f>
        <v>0</v>
      </c>
      <c r="Y29" s="3">
        <f>STDEV('[1]1230-R26'!$S83,'[1]1230-R26'!$V83)</f>
        <v>0</v>
      </c>
      <c r="AA29" s="3">
        <f>AVERAGE('[1]1230-R26'!$W83:$X83)</f>
        <v>0.0002554257080484452</v>
      </c>
      <c r="AB29" s="3">
        <f>STDEV('[1]1230-R26'!$W83:$X83)</f>
        <v>0.00036122650050086187</v>
      </c>
      <c r="AD29" s="3">
        <f>'[1]1230-R26'!$Y83</f>
        <v>0.00046334699958006255</v>
      </c>
      <c r="AF29" s="3">
        <f t="shared" si="10"/>
        <v>0.0001623912557037907</v>
      </c>
      <c r="AG29" s="3">
        <f t="shared" si="11"/>
        <v>0.00019796547210973505</v>
      </c>
      <c r="AH29" s="3">
        <f t="shared" si="12"/>
        <v>9.29588432857887E-05</v>
      </c>
      <c r="AI29" s="3">
        <f t="shared" si="13"/>
        <v>0.0001314636569172775</v>
      </c>
      <c r="AK29" s="3">
        <f t="shared" si="14"/>
        <v>0.0003641545094484972</v>
      </c>
      <c r="AL29" s="3">
        <f t="shared" si="15"/>
        <v>4.7542479257668544E-05</v>
      </c>
      <c r="AM29" s="3">
        <f t="shared" si="16"/>
        <v>0.00017412553773732173</v>
      </c>
      <c r="AN29" s="3">
        <f t="shared" si="17"/>
        <v>0.00011442612417351861</v>
      </c>
      <c r="AO29" s="3">
        <f t="shared" si="18"/>
        <v>8.487789103511618E-05</v>
      </c>
      <c r="AP29" s="3">
        <f t="shared" si="19"/>
        <v>1.1071596802076585E-05</v>
      </c>
    </row>
    <row r="31" spans="1:42" ht="12.75">
      <c r="A31" s="3" t="str">
        <f>'[1]1230-R26'!$A91</f>
        <v>Sum</v>
      </c>
      <c r="B31" s="3">
        <f>'[1]1230-R26'!B91</f>
        <v>4</v>
      </c>
      <c r="D31" s="3">
        <f>AVERAGE('[1]1230-R26'!$D91:$E91)</f>
        <v>4</v>
      </c>
      <c r="E31" s="3">
        <f>STDEV('[1]1230-R26'!$D91:$E91)</f>
        <v>4.440892098500626E-16</v>
      </c>
      <c r="F31" s="3">
        <f>AVERAGE('[1]1230-R26'!$C91,'[1]1230-R26'!$F91)</f>
        <v>4</v>
      </c>
      <c r="G31" s="3">
        <f>STDEV('[1]1230-R26'!$C91,'[1]1230-R26'!$F91)</f>
        <v>4.440892098500626E-16</v>
      </c>
      <c r="I31" s="3">
        <f>AVERAGE('[1]1230-R26'!$G91:$I91)</f>
        <v>4</v>
      </c>
      <c r="J31" s="3">
        <f>STDEV('[1]1230-R26'!$G91:$I91)</f>
        <v>3.1401849173675503E-16</v>
      </c>
      <c r="K31" s="3">
        <f>'[1]1230-R26'!$J91</f>
        <v>3.9999999999999996</v>
      </c>
      <c r="L31" s="3">
        <f>AVERAGE('[1]1230-R26'!$K91:$L91)</f>
        <v>4</v>
      </c>
      <c r="M31" s="3">
        <f>STDEV('[1]1230-R26'!$K91:$L91)</f>
        <v>4.440892098500626E-16</v>
      </c>
      <c r="O31" s="3">
        <f>AVERAGE('[1]1230-R26'!$M91:$N91)</f>
        <v>3.9999999999999996</v>
      </c>
      <c r="P31" s="3">
        <f>STDEV('[1]1230-R26'!$M91:$N91)</f>
        <v>6.280369834735101E-16</v>
      </c>
      <c r="Q31" s="3">
        <f>AVERAGE('[1]1230-R26'!$O91:$P91)</f>
        <v>3.999999999999999</v>
      </c>
      <c r="R31" s="3">
        <f>STDEV('[1]1230-R26'!$O91:$P91)</f>
        <v>4.440892098500626E-16</v>
      </c>
      <c r="S31" s="3">
        <f>AVERAGE('[1]1230-R26'!$Q91:$R91)</f>
        <v>4</v>
      </c>
      <c r="T31" s="3">
        <f>STDEV('[1]1230-R26'!$Q91:$R91)</f>
        <v>9.930136612989092E-16</v>
      </c>
      <c r="V31" s="3">
        <f>AVERAGE('[1]1230-R26'!$T91:$U91)</f>
        <v>3.9999999999999996</v>
      </c>
      <c r="W31" s="3">
        <f>STDEV('[1]1230-R26'!$T91:$U91)</f>
        <v>6.280369834735101E-16</v>
      </c>
      <c r="X31" s="3">
        <f>AVERAGE('[1]1230-R26'!$S91,'[1]1230-R26'!$V91)</f>
        <v>4</v>
      </c>
      <c r="Y31" s="3">
        <f>STDEV('[1]1230-R26'!$S91,'[1]1230-R26'!$V91)</f>
        <v>0</v>
      </c>
      <c r="AA31" s="3">
        <f>AVERAGE('[1]1230-R26'!$W91:$X91)</f>
        <v>4</v>
      </c>
      <c r="AB31" s="3">
        <f>STDEV('[1]1230-R26'!$W91:$X91)</f>
        <v>0</v>
      </c>
      <c r="AD31" s="3">
        <f>'[1]1230-R26'!$Y91</f>
        <v>4.000000000000001</v>
      </c>
      <c r="AF31" s="3">
        <f>AVERAGE(B31,D31,V31,AA31,AD31)</f>
        <v>4</v>
      </c>
      <c r="AG31" s="3">
        <f>STDEV(B31,D31,V31,AA31,AD31)</f>
        <v>4.965068306494546E-16</v>
      </c>
      <c r="AH31" s="3">
        <f>AVERAGE(F31,X31)</f>
        <v>4</v>
      </c>
      <c r="AI31" s="3">
        <f>STDEV(F31,X31)</f>
        <v>0</v>
      </c>
      <c r="AK31" s="3">
        <f>AVERAGE(L31,S31)</f>
        <v>4</v>
      </c>
      <c r="AL31" s="3">
        <f>STDEV(L31,S31)</f>
        <v>0</v>
      </c>
      <c r="AM31" s="3">
        <f>AVERAGE(Q31,K31)</f>
        <v>3.999999999999999</v>
      </c>
      <c r="AN31" s="3">
        <f>STDEV(Q31,K31)</f>
        <v>4.440892098500626E-16</v>
      </c>
      <c r="AO31" s="3">
        <f>AVERAGE(I31,O31)</f>
        <v>4</v>
      </c>
      <c r="AP31" s="3">
        <f>STDEV(I31,O31)</f>
        <v>4.440892098500626E-16</v>
      </c>
    </row>
    <row r="33" spans="1:42" ht="12.75">
      <c r="A33" s="3" t="str">
        <f>'[1]1230-R26'!$A97</f>
        <v>Mg#</v>
      </c>
      <c r="B33" s="3">
        <f>'[1]1230-R26'!B97</f>
        <v>80.1612141991291</v>
      </c>
      <c r="D33" s="3">
        <f>AVERAGE('[1]1230-R26'!$D97:$E97)</f>
        <v>83.35343106682826</v>
      </c>
      <c r="E33" s="3">
        <f>STDEV('[1]1230-R26'!$D97:$E97)</f>
        <v>1.485019266234023</v>
      </c>
      <c r="F33" s="3">
        <f>AVERAGE('[1]1230-R26'!$C97,'[1]1230-R26'!$F97)</f>
        <v>83.01199544919703</v>
      </c>
      <c r="G33" s="3">
        <f>STDEV('[1]1230-R26'!$C97,'[1]1230-R26'!$F97)</f>
        <v>0.3402806053681132</v>
      </c>
      <c r="I33" s="3">
        <f>AVERAGE('[1]1230-R26'!$G97:$I97)</f>
        <v>85.8610076838478</v>
      </c>
      <c r="J33" s="3">
        <f>STDEV('[1]1230-R26'!$G97:$I97)</f>
        <v>0.23370463562190089</v>
      </c>
      <c r="K33" s="3">
        <f>'[1]1230-R26'!$J97</f>
        <v>79.62328665299776</v>
      </c>
      <c r="L33" s="3">
        <f>AVERAGE('[1]1230-R26'!$K97:$L97)</f>
        <v>76.23662455338228</v>
      </c>
      <c r="M33" s="3">
        <f>STDEV('[1]1230-R26'!$K97:$L97)</f>
        <v>0.8462055056963823</v>
      </c>
      <c r="O33" s="3">
        <f>AVERAGE('[1]1230-R26'!$M97:$N97)</f>
        <v>85.29536367753153</v>
      </c>
      <c r="P33" s="3">
        <f>STDEV('[1]1230-R26'!$M97:$N97)</f>
        <v>0.03618715695990318</v>
      </c>
      <c r="Q33" s="3">
        <f>AVERAGE('[1]1230-R26'!$O97:$P97)</f>
        <v>84.03526019911361</v>
      </c>
      <c r="R33" s="3">
        <f>STDEV('[1]1230-R26'!$O97:$P97)</f>
        <v>0.30895954238002454</v>
      </c>
      <c r="S33" s="3">
        <f>AVERAGE('[1]1230-R26'!$Q97:$R97)</f>
        <v>73.33899755753782</v>
      </c>
      <c r="T33" s="3">
        <f>STDEV('[1]1230-R26'!$Q97:$R97)</f>
        <v>0.07434755302309158</v>
      </c>
      <c r="V33" s="3">
        <f>AVERAGE('[1]1230-R26'!$T97:$U97)</f>
        <v>85.3024425657564</v>
      </c>
      <c r="W33" s="3">
        <f>STDEV('[1]1230-R26'!$T97:$U97)</f>
        <v>0.20586581867480025</v>
      </c>
      <c r="X33" s="3">
        <f>AVERAGE('[1]1230-R26'!$S97,'[1]1230-R26'!$V97)</f>
        <v>84.13246436009948</v>
      </c>
      <c r="Y33" s="3">
        <f>STDEV('[1]1230-R26'!$S97,'[1]1230-R26'!$V97)</f>
        <v>0.39762368294408984</v>
      </c>
      <c r="AA33" s="3">
        <f>AVERAGE('[1]1230-R26'!$W97:$X97)</f>
        <v>83.19308561989553</v>
      </c>
      <c r="AB33" s="3">
        <f>STDEV('[1]1230-R26'!$W97:$X97)</f>
        <v>0.41908921170288743</v>
      </c>
      <c r="AD33" s="3">
        <f>'[1]1230-R26'!$Y97</f>
        <v>84.35277169847085</v>
      </c>
      <c r="AF33" s="3">
        <f>AVERAGE(B33,D33,V33,AA33,AD33)</f>
        <v>83.27258903001602</v>
      </c>
      <c r="AG33" s="3">
        <f>STDEV(B33,D33,V33,AA33,AD33)</f>
        <v>1.9352396194790087</v>
      </c>
      <c r="AH33" s="3">
        <f>AVERAGE(F33,X33)</f>
        <v>83.57222990464825</v>
      </c>
      <c r="AI33" s="3">
        <f>STDEV(F33,X33)</f>
        <v>0.7922911650064527</v>
      </c>
      <c r="AK33" s="3">
        <f>AVERAGE(L33,S33)</f>
        <v>74.78781105546005</v>
      </c>
      <c r="AL33" s="3">
        <f>STDEV(L33,S33)</f>
        <v>2.0489316981108936</v>
      </c>
      <c r="AM33" s="3">
        <f>AVERAGE(Q33,K33)</f>
        <v>81.82927342605569</v>
      </c>
      <c r="AN33" s="3">
        <f>STDEV(Q33,K33)</f>
        <v>3.1197364128739205</v>
      </c>
      <c r="AO33" s="3">
        <f>AVERAGE(I33,O33)</f>
        <v>85.57818568068967</v>
      </c>
      <c r="AP33" s="3">
        <f>STDEV(I33,O33)</f>
        <v>0.39997071260251243</v>
      </c>
    </row>
    <row r="34" spans="1:42" ht="12.75">
      <c r="A34" s="3" t="str">
        <f>'[1]1230-R26'!$A98</f>
        <v>Wo</v>
      </c>
      <c r="B34" s="3">
        <f>'[1]1230-R26'!B98</f>
        <v>43.54418918829899</v>
      </c>
      <c r="D34" s="3">
        <f>AVERAGE('[1]1230-R26'!$D98:$E98)</f>
        <v>41.5076856228017</v>
      </c>
      <c r="E34" s="3">
        <f>STDEV('[1]1230-R26'!$D98:$E98)</f>
        <v>2.078128160660126</v>
      </c>
      <c r="F34" s="3">
        <f>AVERAGE('[1]1230-R26'!$C98,'[1]1230-R26'!$F98)</f>
        <v>43.199920022432195</v>
      </c>
      <c r="G34" s="3">
        <f>STDEV('[1]1230-R26'!$C98,'[1]1230-R26'!$F98)</f>
        <v>0.718733141501503</v>
      </c>
      <c r="I34" s="3">
        <f>AVERAGE('[1]1230-R26'!$G98:$I98)</f>
        <v>42.93613017477593</v>
      </c>
      <c r="J34" s="3">
        <f>STDEV('[1]1230-R26'!$G98:$I98)</f>
        <v>0.8767742458142831</v>
      </c>
      <c r="K34" s="3">
        <f>'[1]1230-R26'!$J98</f>
        <v>40.90322541241718</v>
      </c>
      <c r="L34" s="3">
        <f>AVERAGE('[1]1230-R26'!$K98:$L98)</f>
        <v>38.22204639330862</v>
      </c>
      <c r="M34" s="3">
        <f>STDEV('[1]1230-R26'!$K98:$L98)</f>
        <v>0.5011305986990948</v>
      </c>
      <c r="O34" s="3">
        <f>AVERAGE('[1]1230-R26'!$M98:$N98)</f>
        <v>45.42463315938623</v>
      </c>
      <c r="P34" s="3">
        <f>STDEV('[1]1230-R26'!$M98:$N98)</f>
        <v>0.24521348509837082</v>
      </c>
      <c r="Q34" s="3">
        <f>AVERAGE('[1]1230-R26'!$O98:$P98)</f>
        <v>45.423620839880854</v>
      </c>
      <c r="R34" s="3">
        <f>STDEV('[1]1230-R26'!$O98:$P98)</f>
        <v>0.060068812541116005</v>
      </c>
      <c r="S34" s="3">
        <f>AVERAGE('[1]1230-R26'!$Q98:$R98)</f>
        <v>42.08107797097041</v>
      </c>
      <c r="T34" s="3">
        <f>STDEV('[1]1230-R26'!$Q98:$R98)</f>
        <v>0.6400686612952747</v>
      </c>
      <c r="V34" s="3">
        <f>AVERAGE('[1]1230-R26'!$T98:$U98)</f>
        <v>45.25832432363253</v>
      </c>
      <c r="W34" s="3">
        <f>STDEV('[1]1230-R26'!$T98:$U98)</f>
        <v>0.35854024855010164</v>
      </c>
      <c r="X34" s="3">
        <f>AVERAGE('[1]1230-R26'!$S98,'[1]1230-R26'!$V98)</f>
        <v>44.88703963059258</v>
      </c>
      <c r="Y34" s="3">
        <f>STDEV('[1]1230-R26'!$S98,'[1]1230-R26'!$V98)</f>
        <v>0.15361640637716853</v>
      </c>
      <c r="AA34" s="3">
        <f>AVERAGE('[1]1230-R26'!$W98:$X98)</f>
        <v>40.72393578954873</v>
      </c>
      <c r="AB34" s="3">
        <f>STDEV('[1]1230-R26'!$W98:$X98)</f>
        <v>0.3808536718488902</v>
      </c>
      <c r="AD34" s="3">
        <f>'[1]1230-R26'!$Y98</f>
        <v>42.43904732499865</v>
      </c>
      <c r="AF34" s="3">
        <f>AVERAGE(B34,D34,V34,AA34,AD34)</f>
        <v>42.69463644985613</v>
      </c>
      <c r="AG34" s="3">
        <f>STDEV(B34,D34,V34,AA34,AD34)</f>
        <v>1.7784877374239112</v>
      </c>
      <c r="AH34" s="3">
        <f>AVERAGE(F34,X34)</f>
        <v>44.04347982651239</v>
      </c>
      <c r="AI34" s="3">
        <f>STDEV(F34,X34)</f>
        <v>1.1929737156030489</v>
      </c>
      <c r="AK34" s="3">
        <f>AVERAGE(L34,S34)</f>
        <v>40.151562182139514</v>
      </c>
      <c r="AL34" s="3">
        <f>STDEV(L34,S34)</f>
        <v>2.728747397377705</v>
      </c>
      <c r="AM34" s="3">
        <f>AVERAGE(Q34,K34)</f>
        <v>43.16342312614901</v>
      </c>
      <c r="AN34" s="3">
        <f>STDEV(Q34,K34)</f>
        <v>3.196402260404324</v>
      </c>
      <c r="AO34" s="3">
        <f>AVERAGE(I34,O34)</f>
        <v>44.18038166708108</v>
      </c>
      <c r="AP34" s="3">
        <f>STDEV(I34,O34)</f>
        <v>1.759637335421038</v>
      </c>
    </row>
    <row r="35" spans="1:42" ht="12.75">
      <c r="A35" s="3" t="str">
        <f>'[1]1230-R26'!$A99</f>
        <v>En</v>
      </c>
      <c r="B35" s="3">
        <f>'[1]1230-R26'!B99</f>
        <v>45.255663432622725</v>
      </c>
      <c r="D35" s="3">
        <f>AVERAGE('[1]1230-R26'!$D99:$E99)</f>
        <v>48.77078124557189</v>
      </c>
      <c r="E35" s="3">
        <f>STDEV('[1]1230-R26'!$D99:$E99)</f>
        <v>2.6008132616439097</v>
      </c>
      <c r="F35" s="3">
        <f>AVERAGE('[1]1230-R26'!$C99,'[1]1230-R26'!$F99)</f>
        <v>47.14965695137642</v>
      </c>
      <c r="G35" s="3">
        <f>STDEV('[1]1230-R26'!$C99,'[1]1230-R26'!$F99)</f>
        <v>0.4033550667185794</v>
      </c>
      <c r="I35" s="3">
        <f>AVERAGE('[1]1230-R26'!$G99:$I99)</f>
        <v>48.99450726602806</v>
      </c>
      <c r="J35" s="3">
        <f>STDEV('[1]1230-R26'!$G99:$I99)</f>
        <v>0.6503451005452828</v>
      </c>
      <c r="K35" s="3">
        <f>'[1]1230-R26'!$J99</f>
        <v>47.05479423254701</v>
      </c>
      <c r="L35" s="3">
        <f>AVERAGE('[1]1230-R26'!$K99:$L99)</f>
        <v>47.09954684525446</v>
      </c>
      <c r="M35" s="3">
        <f>STDEV('[1]1230-R26'!$K99:$L99)</f>
        <v>0.9048134977795229</v>
      </c>
      <c r="O35" s="3">
        <f>AVERAGE('[1]1230-R26'!$M99:$N99)</f>
        <v>46.55030199294282</v>
      </c>
      <c r="P35" s="3">
        <f>STDEV('[1]1230-R26'!$M99:$N99)</f>
        <v>0.22890500756034396</v>
      </c>
      <c r="Q35" s="3">
        <f>AVERAGE('[1]1230-R26'!$O99:$P99)</f>
        <v>45.86330944029677</v>
      </c>
      <c r="R35" s="3">
        <f>STDEV('[1]1230-R26'!$O99:$P99)</f>
        <v>0.11813994838323762</v>
      </c>
      <c r="S35" s="3">
        <f>AVERAGE('[1]1230-R26'!$Q99:$R99)</f>
        <v>42.47691887452858</v>
      </c>
      <c r="T35" s="3">
        <f>STDEV('[1]1230-R26'!$Q99:$R99)</f>
        <v>0.42635863860679124</v>
      </c>
      <c r="V35" s="3">
        <f>AVERAGE('[1]1230-R26'!$T99:$U99)</f>
        <v>46.69635550927498</v>
      </c>
      <c r="W35" s="3">
        <f>STDEV('[1]1230-R26'!$T99:$U99)</f>
        <v>0.41853798838149503</v>
      </c>
      <c r="X35" s="3">
        <f>AVERAGE('[1]1230-R26'!$S99,'[1]1230-R26'!$V99)</f>
        <v>46.36819714819376</v>
      </c>
      <c r="Y35" s="3">
        <f>STDEV('[1]1230-R26'!$S99,'[1]1230-R26'!$V99)</f>
        <v>0.3483834511469667</v>
      </c>
      <c r="AA35" s="3">
        <f>AVERAGE('[1]1230-R26'!$W99:$X99)</f>
        <v>49.31278879237942</v>
      </c>
      <c r="AB35" s="3">
        <f>STDEV('[1]1230-R26'!$W99:$X99)</f>
        <v>0.06842433107829124</v>
      </c>
      <c r="AD35" s="3">
        <f>'[1]1230-R26'!$Y99</f>
        <v>48.55425899740874</v>
      </c>
      <c r="AF35" s="3">
        <f>AVERAGE(B35,D35,V35,AA35,AD35)</f>
        <v>47.71796959545155</v>
      </c>
      <c r="AG35" s="3">
        <f>STDEV(B35,D35,V35,AA35,AD35)</f>
        <v>1.692475080017608</v>
      </c>
      <c r="AH35" s="3">
        <f>AVERAGE(F35,X35)</f>
        <v>46.758927049785086</v>
      </c>
      <c r="AI35" s="3">
        <f>STDEV(F35,X35)</f>
        <v>0.5525755260564538</v>
      </c>
      <c r="AK35" s="3">
        <f>AVERAGE(L35,S35)</f>
        <v>44.78823285989152</v>
      </c>
      <c r="AL35" s="3">
        <f>STDEV(L35,S35)</f>
        <v>3.268691585002784</v>
      </c>
      <c r="AM35" s="3">
        <f>AVERAGE(Q35,K35)</f>
        <v>46.45905183642189</v>
      </c>
      <c r="AN35" s="3">
        <f>STDEV(Q35,K35)</f>
        <v>0.8425069762801409</v>
      </c>
      <c r="AO35" s="3">
        <f>AVERAGE(I35,O35)</f>
        <v>47.772404629485436</v>
      </c>
      <c r="AP35" s="3">
        <f>STDEV(I35,O35)</f>
        <v>1.728314123210766</v>
      </c>
    </row>
    <row r="36" spans="1:42" ht="12.75">
      <c r="A36" s="3" t="str">
        <f>'[1]1230-R26'!$A100</f>
        <v>Fs</v>
      </c>
      <c r="B36" s="3">
        <f>'[1]1230-R26'!B100</f>
        <v>11.20014737907827</v>
      </c>
      <c r="D36" s="3">
        <f>AVERAGE('[1]1230-R26'!$D100:$E100)</f>
        <v>9.721533131626412</v>
      </c>
      <c r="E36" s="3">
        <f>STDEV('[1]1230-R26'!$D100:$E100)</f>
        <v>0.5226851009836966</v>
      </c>
      <c r="F36" s="3">
        <f>AVERAGE('[1]1230-R26'!$C100,'[1]1230-R26'!$F100)</f>
        <v>9.650423026191387</v>
      </c>
      <c r="G36" s="3">
        <f>STDEV('[1]1230-R26'!$C100,'[1]1230-R26'!$F100)</f>
        <v>0.31537807478325613</v>
      </c>
      <c r="I36" s="3">
        <f>AVERAGE('[1]1230-R26'!$G100:$I100)</f>
        <v>8.06936255919601</v>
      </c>
      <c r="J36" s="3">
        <f>STDEV('[1]1230-R26'!$G100:$I100)</f>
        <v>0.24370351562636564</v>
      </c>
      <c r="K36" s="3">
        <f>'[1]1230-R26'!$J100</f>
        <v>12.041980355035822</v>
      </c>
      <c r="L36" s="3">
        <f>AVERAGE('[1]1230-R26'!$K100:$L100)</f>
        <v>14.678406761436921</v>
      </c>
      <c r="M36" s="3">
        <f>STDEV('[1]1230-R26'!$K100:$L100)</f>
        <v>0.40368289908100413</v>
      </c>
      <c r="O36" s="3">
        <f>AVERAGE('[1]1230-R26'!$M100:$N100)</f>
        <v>8.025064847670944</v>
      </c>
      <c r="P36" s="3">
        <f>STDEV('[1]1230-R26'!$M100:$N100)</f>
        <v>0.016308477537307294</v>
      </c>
      <c r="Q36" s="3">
        <f>AVERAGE('[1]1230-R26'!$O100:$P100)</f>
        <v>8.713069719822375</v>
      </c>
      <c r="R36" s="3">
        <f>STDEV('[1]1230-R26'!$O100:$P100)</f>
        <v>0.17820876092433102</v>
      </c>
      <c r="S36" s="3">
        <f>AVERAGE('[1]1230-R26'!$Q100:$R100)</f>
        <v>15.442003154501007</v>
      </c>
      <c r="T36" s="3">
        <f>STDEV('[1]1230-R26'!$Q100:$R100)</f>
        <v>0.2137100226872166</v>
      </c>
      <c r="V36" s="3">
        <f>AVERAGE('[1]1230-R26'!$T100:$U100)</f>
        <v>8.045320167092497</v>
      </c>
      <c r="W36" s="3">
        <f>STDEV('[1]1230-R26'!$T100:$U100)</f>
        <v>0.05999773983186721</v>
      </c>
      <c r="X36" s="3">
        <f>AVERAGE('[1]1230-R26'!$S100,'[1]1230-R26'!$V100)</f>
        <v>8.74476322121365</v>
      </c>
      <c r="Y36" s="3">
        <f>STDEV('[1]1230-R26'!$S100,'[1]1230-R26'!$V100)</f>
        <v>0.19476704477056778</v>
      </c>
      <c r="AA36" s="3">
        <f>AVERAGE('[1]1230-R26'!$W100:$X100)</f>
        <v>9.963275418071845</v>
      </c>
      <c r="AB36" s="3">
        <f>STDEV('[1]1230-R26'!$W100:$X100)</f>
        <v>0.3124293407700881</v>
      </c>
      <c r="AD36" s="3">
        <f>'[1]1230-R26'!$Y100</f>
        <v>9.006693677592613</v>
      </c>
      <c r="AF36" s="3">
        <f>AVERAGE(B36,D36,V36,AA36,AD36)</f>
        <v>9.587393954692327</v>
      </c>
      <c r="AG36" s="3">
        <f>STDEV(B36,D36,V36,AA36,AD36)</f>
        <v>1.1699848481279105</v>
      </c>
      <c r="AH36" s="3">
        <f>AVERAGE(F36,X36)</f>
        <v>9.197593123702518</v>
      </c>
      <c r="AI36" s="3">
        <f>STDEV(F36,X36)</f>
        <v>0.6403981895478733</v>
      </c>
      <c r="AK36" s="3">
        <f>AVERAGE(L36,S36)</f>
        <v>15.060204957968963</v>
      </c>
      <c r="AL36" s="3">
        <f>STDEV(L36,S36)</f>
        <v>0.5399441876252427</v>
      </c>
      <c r="AM36" s="3">
        <f>AVERAGE(Q36,K36)</f>
        <v>10.377525037429098</v>
      </c>
      <c r="AN36" s="3">
        <f>STDEV(Q36,K36)</f>
        <v>2.353895284123444</v>
      </c>
      <c r="AO36" s="3">
        <f>AVERAGE(I36,O36)</f>
        <v>8.047213703433478</v>
      </c>
      <c r="AP36" s="3">
        <f>STDEV(I36,O36)</f>
        <v>0.03132321221042012</v>
      </c>
    </row>
    <row r="37" spans="1:42" ht="12.75">
      <c r="A37" s="3" t="str">
        <f>'[1]1230-R26'!$A101</f>
        <v>Sum</v>
      </c>
      <c r="B37" s="3">
        <f>'[1]1230-R26'!B101</f>
        <v>99.99999999999999</v>
      </c>
      <c r="D37" s="3">
        <f>AVERAGE('[1]1230-R26'!$D101:$E101)</f>
        <v>100</v>
      </c>
      <c r="E37" s="3">
        <f>STDEV('[1]1230-R26'!$D101:$E101)</f>
        <v>0</v>
      </c>
      <c r="F37" s="3">
        <f>AVERAGE('[1]1230-R26'!$C101,'[1]1230-R26'!$F101)</f>
        <v>100</v>
      </c>
      <c r="G37" s="3">
        <f>STDEV('[1]1230-R26'!$C101,'[1]1230-R26'!$F101)</f>
        <v>0</v>
      </c>
      <c r="I37" s="3">
        <f>AVERAGE('[1]1230-R26'!$G101:$I101)</f>
        <v>100</v>
      </c>
      <c r="J37" s="3">
        <f>STDEV('[1]1230-R26'!$G101:$I101)</f>
        <v>1.4210854715202004E-14</v>
      </c>
      <c r="K37" s="3">
        <f>'[1]1230-R26'!$J101</f>
        <v>100.00000000000001</v>
      </c>
      <c r="L37" s="3">
        <f>AVERAGE('[1]1230-R26'!$K101:$L101)</f>
        <v>100</v>
      </c>
      <c r="M37" s="3">
        <f>STDEV('[1]1230-R26'!$K101:$L101)</f>
        <v>0</v>
      </c>
      <c r="O37" s="3">
        <f>AVERAGE('[1]1230-R26'!$M101:$N101)</f>
        <v>100</v>
      </c>
      <c r="P37" s="3">
        <f>STDEV('[1]1230-R26'!$M101:$N101)</f>
        <v>0</v>
      </c>
      <c r="Q37" s="3">
        <f>AVERAGE('[1]1230-R26'!$O101:$P101)</f>
        <v>100</v>
      </c>
      <c r="R37" s="3">
        <f>STDEV('[1]1230-R26'!$O101:$P101)</f>
        <v>1.4210854715202004E-14</v>
      </c>
      <c r="S37" s="3">
        <f>AVERAGE('[1]1230-R26'!$Q101:$R101)</f>
        <v>100</v>
      </c>
      <c r="T37" s="3">
        <f>STDEV('[1]1230-R26'!$Q101:$R101)</f>
        <v>0</v>
      </c>
      <c r="V37" s="3">
        <f>AVERAGE('[1]1230-R26'!$T101:$U101)</f>
        <v>100</v>
      </c>
      <c r="W37" s="3">
        <f>STDEV('[1]1230-R26'!$T101:$U101)</f>
        <v>1.4210854715202004E-14</v>
      </c>
      <c r="X37" s="3">
        <f>AVERAGE('[1]1230-R26'!$S101,'[1]1230-R26'!$V101)</f>
        <v>100</v>
      </c>
      <c r="Y37" s="3">
        <f>STDEV('[1]1230-R26'!$S101,'[1]1230-R26'!$V101)</f>
        <v>1.4210854715202004E-14</v>
      </c>
      <c r="AA37" s="3">
        <f>AVERAGE('[1]1230-R26'!$W101:$X101)</f>
        <v>100</v>
      </c>
      <c r="AB37" s="3">
        <f>STDEV('[1]1230-R26'!$W101:$X101)</f>
        <v>0</v>
      </c>
      <c r="AD37" s="3">
        <f>'[1]1230-R26'!$Y101</f>
        <v>100</v>
      </c>
      <c r="AF37" s="3">
        <f>AVERAGE(B37,D37,V37,AA37,AD37)</f>
        <v>100</v>
      </c>
      <c r="AG37" s="3">
        <f>STDEV(B37,D37,V37,AA37,AD37)</f>
        <v>7.105427357601002E-15</v>
      </c>
      <c r="AH37" s="3">
        <f>AVERAGE(F37,X37)</f>
        <v>100</v>
      </c>
      <c r="AI37" s="3">
        <f>STDEV(F37,X37)</f>
        <v>0</v>
      </c>
      <c r="AK37" s="3">
        <f>AVERAGE(L37,S37)</f>
        <v>100</v>
      </c>
      <c r="AL37" s="3">
        <f>STDEV(L37,S37)</f>
        <v>0</v>
      </c>
      <c r="AM37" s="3">
        <f>AVERAGE(Q37,K37)</f>
        <v>100</v>
      </c>
      <c r="AN37" s="3">
        <f>STDEV(Q37,K37)</f>
        <v>1.4210854715202004E-14</v>
      </c>
      <c r="AO37" s="3">
        <f>AVERAGE(I37,O37)</f>
        <v>100</v>
      </c>
      <c r="AP37" s="3">
        <f>STDEV(I37,O37)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41"/>
  <sheetViews>
    <sheetView zoomScale="70" zoomScaleNormal="70" workbookViewId="0" topLeftCell="A1">
      <selection activeCell="A2" sqref="A2"/>
    </sheetView>
  </sheetViews>
  <sheetFormatPr defaultColWidth="11.421875" defaultRowHeight="12.75"/>
  <cols>
    <col min="1" max="3" width="7.140625" style="3" customWidth="1"/>
    <col min="4" max="4" width="5.28125" style="3" customWidth="1"/>
    <col min="5" max="5" width="8.140625" style="3" customWidth="1"/>
    <col min="6" max="6" width="7.140625" style="3" customWidth="1"/>
    <col min="7" max="7" width="5.28125" style="3" customWidth="1"/>
    <col min="8" max="8" width="7.140625" style="3" customWidth="1"/>
    <col min="9" max="9" width="5.28125" style="3" customWidth="1"/>
    <col min="10" max="11" width="7.140625" style="3" customWidth="1"/>
    <col min="12" max="12" width="5.28125" style="3" customWidth="1"/>
    <col min="13" max="13" width="8.57421875" style="3" customWidth="1"/>
    <col min="14" max="14" width="7.140625" style="3" customWidth="1"/>
    <col min="15" max="15" width="5.28125" style="3" customWidth="1"/>
    <col min="16" max="17" width="7.140625" style="3" customWidth="1"/>
    <col min="18" max="18" width="5.28125" style="3" customWidth="1"/>
    <col min="19" max="27" width="7.140625" style="3" customWidth="1"/>
    <col min="28" max="16384" width="11.421875" style="3" customWidth="1"/>
  </cols>
  <sheetData>
    <row r="2" ht="15">
      <c r="A2" s="18" t="s">
        <v>90</v>
      </c>
    </row>
    <row r="5" spans="1:24" ht="12.75">
      <c r="A5" s="5" t="s">
        <v>80</v>
      </c>
      <c r="S5" s="3" t="s">
        <v>62</v>
      </c>
      <c r="X5" s="3" t="s">
        <v>62</v>
      </c>
    </row>
    <row r="6" ht="12.75">
      <c r="A6" s="3" t="str">
        <f>'[1]1235-R11'!$A5</f>
        <v>1235-R11</v>
      </c>
    </row>
    <row r="7" spans="2:24" ht="12.75">
      <c r="B7" s="3" t="s">
        <v>70</v>
      </c>
      <c r="C7" s="3" t="s">
        <v>70</v>
      </c>
      <c r="E7" s="3" t="s">
        <v>71</v>
      </c>
      <c r="F7" s="3" t="s">
        <v>71</v>
      </c>
      <c r="H7" s="3" t="s">
        <v>71</v>
      </c>
      <c r="J7" s="3" t="s">
        <v>70</v>
      </c>
      <c r="K7" s="3" t="s">
        <v>71</v>
      </c>
      <c r="M7" s="3" t="s">
        <v>71</v>
      </c>
      <c r="N7" s="3" t="s">
        <v>70</v>
      </c>
      <c r="P7" s="3" t="s">
        <v>71</v>
      </c>
      <c r="Q7" s="3" t="s">
        <v>71</v>
      </c>
      <c r="S7" s="3" t="s">
        <v>70</v>
      </c>
      <c r="X7" s="3" t="s">
        <v>71</v>
      </c>
    </row>
    <row r="8" spans="2:24" ht="12.75">
      <c r="B8" s="3" t="str">
        <f>'[1]1235-R11'!B8</f>
        <v>cpx</v>
      </c>
      <c r="C8" s="5"/>
      <c r="E8" s="3" t="str">
        <f>'[1]1235-R11'!D8</f>
        <v>cpx</v>
      </c>
      <c r="F8" s="5"/>
      <c r="H8" s="3" t="str">
        <f>'[1]1235-R11'!F8</f>
        <v>cpx</v>
      </c>
      <c r="J8" s="3" t="str">
        <f>'[1]1235-R11'!G8</f>
        <v>cpx </v>
      </c>
      <c r="M8" s="3" t="str">
        <f>'[1]1235-R11'!I8</f>
        <v>cpx</v>
      </c>
      <c r="P8" s="3" t="str">
        <f>'[1]1235-R11'!K8</f>
        <v>cpx</v>
      </c>
      <c r="S8" s="3" t="s">
        <v>37</v>
      </c>
      <c r="X8" s="3" t="s">
        <v>37</v>
      </c>
    </row>
    <row r="9" spans="2:24" ht="12.75">
      <c r="B9" s="3" t="s">
        <v>64</v>
      </c>
      <c r="E9" s="3" t="s">
        <v>64</v>
      </c>
      <c r="H9" s="3" t="s">
        <v>64</v>
      </c>
      <c r="J9" s="3" t="s">
        <v>64</v>
      </c>
      <c r="K9" s="5"/>
      <c r="M9" s="3" t="s">
        <v>64</v>
      </c>
      <c r="P9" s="3" t="s">
        <v>64</v>
      </c>
      <c r="S9" s="3" t="s">
        <v>64</v>
      </c>
      <c r="X9" s="3" t="s">
        <v>64</v>
      </c>
    </row>
    <row r="10" spans="1:27" ht="12.75">
      <c r="A10" s="5" t="s">
        <v>55</v>
      </c>
      <c r="B10" s="3" t="s">
        <v>32</v>
      </c>
      <c r="C10" s="3" t="s">
        <v>32</v>
      </c>
      <c r="E10" s="3" t="s">
        <v>32</v>
      </c>
      <c r="F10" s="3" t="s">
        <v>32</v>
      </c>
      <c r="H10" s="3" t="s">
        <v>32</v>
      </c>
      <c r="J10" s="3" t="s">
        <v>32</v>
      </c>
      <c r="K10" s="3" t="s">
        <v>32</v>
      </c>
      <c r="M10" s="3" t="s">
        <v>32</v>
      </c>
      <c r="N10" s="3" t="s">
        <v>32</v>
      </c>
      <c r="P10" s="3" t="s">
        <v>32</v>
      </c>
      <c r="Q10" s="3" t="s">
        <v>32</v>
      </c>
      <c r="S10" s="3" t="s">
        <v>4</v>
      </c>
      <c r="T10" s="5" t="s">
        <v>54</v>
      </c>
      <c r="U10" s="3" t="s">
        <v>4</v>
      </c>
      <c r="V10" s="5" t="s">
        <v>54</v>
      </c>
      <c r="X10" s="3" t="s">
        <v>2</v>
      </c>
      <c r="Y10" s="5" t="s">
        <v>54</v>
      </c>
      <c r="Z10" s="3" t="s">
        <v>3</v>
      </c>
      <c r="AA10" s="5" t="s">
        <v>54</v>
      </c>
    </row>
    <row r="11" spans="2:26" ht="12.75">
      <c r="B11" s="3" t="str">
        <f>'[1]1235-R11'!B9</f>
        <v>rim</v>
      </c>
      <c r="C11" s="3" t="str">
        <f>'[1]1235-R11'!C9</f>
        <v>core</v>
      </c>
      <c r="E11" s="3" t="str">
        <f>'[1]1235-R11'!D9</f>
        <v>rim</v>
      </c>
      <c r="F11" s="3" t="str">
        <f>'[1]1235-R11'!E9</f>
        <v>core</v>
      </c>
      <c r="J11" s="3" t="str">
        <f>'[1]1235-R11'!G9</f>
        <v>rim</v>
      </c>
      <c r="K11" s="3" t="str">
        <f>'[1]1235-R11'!H9</f>
        <v>core</v>
      </c>
      <c r="M11" s="3" t="s">
        <v>36</v>
      </c>
      <c r="N11" s="3" t="s">
        <v>35</v>
      </c>
      <c r="P11" s="3" t="str">
        <f>'[1]1235-R11'!K9</f>
        <v>rim</v>
      </c>
      <c r="Q11" s="3" t="str">
        <f>'[1]1235-R11'!L9</f>
        <v>core</v>
      </c>
      <c r="S11" s="3" t="s">
        <v>36</v>
      </c>
      <c r="U11" s="3" t="s">
        <v>35</v>
      </c>
      <c r="X11" s="3" t="s">
        <v>36</v>
      </c>
      <c r="Z11" s="3" t="s">
        <v>35</v>
      </c>
    </row>
    <row r="13" spans="1:27" ht="12.75">
      <c r="A13" s="3" t="str">
        <f>'[1]1235-R11'!$A15</f>
        <v>SiO2</v>
      </c>
      <c r="B13" s="3">
        <f>('[1]1235-R11'!B15)</f>
        <v>49.732</v>
      </c>
      <c r="C13" s="3">
        <f>('[1]1235-R11'!C15)</f>
        <v>50.355</v>
      </c>
      <c r="E13" s="3">
        <f>('[1]1235-R11'!D15)</f>
        <v>52.821</v>
      </c>
      <c r="F13" s="3">
        <f>('[1]1235-R11'!E15)</f>
        <v>52.8</v>
      </c>
      <c r="H13" s="3">
        <f>('[1]1235-R11'!F15)</f>
        <v>50.648</v>
      </c>
      <c r="J13" s="3">
        <f>('[1]1235-R11'!G15)</f>
        <v>49.604</v>
      </c>
      <c r="K13" s="3">
        <f>('[1]1235-R11'!H15)</f>
        <v>53.123</v>
      </c>
      <c r="M13" s="3">
        <f>('[1]1235-R11'!I15)</f>
        <v>52.44</v>
      </c>
      <c r="N13" s="3">
        <f>('[1]1235-R11'!J15)</f>
        <v>51.086</v>
      </c>
      <c r="P13" s="3">
        <f>('[1]1235-R11'!K15)</f>
        <v>50.583</v>
      </c>
      <c r="Q13" s="3">
        <f>('[1]1235-R11'!L15)</f>
        <v>50.915</v>
      </c>
      <c r="S13" s="3">
        <f>AVERAGE(B13,J13)</f>
        <v>49.668</v>
      </c>
      <c r="T13" s="3">
        <f>STDEV(B13,J13)</f>
        <v>0.09050966799187816</v>
      </c>
      <c r="U13" s="3">
        <f aca="true" t="shared" si="0" ref="U13:U21">AVERAGE(C13,N13)</f>
        <v>50.7205</v>
      </c>
      <c r="V13" s="3">
        <f aca="true" t="shared" si="1" ref="V13:V21">STDEV(C13,N13)</f>
        <v>0.5168950570464815</v>
      </c>
      <c r="X13" s="3">
        <f>AVERAGE(E13,M13,P13)</f>
        <v>51.948</v>
      </c>
      <c r="Y13" s="3">
        <f>STDEV(E13,M13,P13)</f>
        <v>1.1973758808325201</v>
      </c>
      <c r="Z13" s="3">
        <f>AVERAGE(F13,H13,K13,Q13)</f>
        <v>51.8715</v>
      </c>
      <c r="AA13" s="3">
        <f>STDEV(F13,H13,K13,Q13)</f>
        <v>1.2701980160589081</v>
      </c>
    </row>
    <row r="14" spans="1:27" ht="12.75">
      <c r="A14" s="3" t="str">
        <f>'[1]1235-R11'!$A18</f>
        <v>TiO2</v>
      </c>
      <c r="B14" s="3">
        <f>('[1]1235-R11'!B18)</f>
        <v>0.777</v>
      </c>
      <c r="C14" s="3">
        <f>('[1]1235-R11'!C18)</f>
        <v>0.737</v>
      </c>
      <c r="E14" s="3">
        <f>('[1]1235-R11'!D18)</f>
        <v>0.26</v>
      </c>
      <c r="F14" s="3">
        <f>('[1]1235-R11'!E18)</f>
        <v>0.178</v>
      </c>
      <c r="H14" s="3">
        <f>('[1]1235-R11'!F18)</f>
        <v>0.6</v>
      </c>
      <c r="J14" s="3">
        <f>('[1]1235-R11'!G18)</f>
        <v>0.769</v>
      </c>
      <c r="K14" s="3">
        <f>('[1]1235-R11'!H18)</f>
        <v>0.232</v>
      </c>
      <c r="M14" s="3">
        <f>('[1]1235-R11'!I18)</f>
        <v>0.344</v>
      </c>
      <c r="N14" s="3">
        <f>('[1]1235-R11'!J18)</f>
        <v>0.632</v>
      </c>
      <c r="P14" s="3">
        <f>('[1]1235-R11'!K18)</f>
        <v>0.545</v>
      </c>
      <c r="Q14" s="3">
        <f>('[1]1235-R11'!L18)</f>
        <v>0.41</v>
      </c>
      <c r="S14" s="3">
        <f>AVERAGE(B14,J14)</f>
        <v>0.773</v>
      </c>
      <c r="T14" s="3">
        <f>STDEV(B14,J14)</f>
        <v>0.005656854249492385</v>
      </c>
      <c r="U14" s="3">
        <f t="shared" si="0"/>
        <v>0.6845</v>
      </c>
      <c r="V14" s="3">
        <f t="shared" si="1"/>
        <v>0.0742462120245877</v>
      </c>
      <c r="X14" s="3">
        <f>AVERAGE(E14,M14,P14)</f>
        <v>0.383</v>
      </c>
      <c r="Y14" s="3">
        <f>STDEV(E14,M14,P14)</f>
        <v>0.14644794296950717</v>
      </c>
      <c r="Z14" s="3">
        <f>AVERAGE(F14,H14,K14,Q14)</f>
        <v>0.355</v>
      </c>
      <c r="AA14" s="3">
        <f>STDEV(F14,H14,K14,Q14)</f>
        <v>0.19105671060359708</v>
      </c>
    </row>
    <row r="15" spans="1:27" ht="12.75">
      <c r="A15" s="3" t="str">
        <f>'[1]1235-R11'!$A14</f>
        <v>Al2O3</v>
      </c>
      <c r="B15" s="3">
        <f>('[1]1235-R11'!B14)</f>
        <v>3.987</v>
      </c>
      <c r="C15" s="3">
        <f>('[1]1235-R11'!C14)</f>
        <v>3.951</v>
      </c>
      <c r="E15" s="3">
        <f>('[1]1235-R11'!D14)</f>
        <v>1.865</v>
      </c>
      <c r="F15" s="3">
        <f>('[1]1235-R11'!E14)</f>
        <v>2.432</v>
      </c>
      <c r="H15" s="3">
        <f>('[1]1235-R11'!F14)</f>
        <v>4.837</v>
      </c>
      <c r="J15" s="3">
        <f>('[1]1235-R11'!G14)</f>
        <v>3.618</v>
      </c>
      <c r="K15" s="3">
        <f>('[1]1235-R11'!H14)</f>
        <v>2.241</v>
      </c>
      <c r="M15" s="3">
        <f>('[1]1235-R11'!I14)</f>
        <v>2.991</v>
      </c>
      <c r="N15" s="3">
        <f>('[1]1235-R11'!J14)</f>
        <v>3.62</v>
      </c>
      <c r="P15" s="3">
        <f>('[1]1235-R11'!K14)</f>
        <v>4.072</v>
      </c>
      <c r="Q15" s="3">
        <f>('[1]1235-R11'!L14)</f>
        <v>4.703</v>
      </c>
      <c r="S15" s="3">
        <f>AVERAGE(B15,J15)</f>
        <v>3.8025</v>
      </c>
      <c r="T15" s="3">
        <f>STDEV(B15,J15)</f>
        <v>0.2609224022578305</v>
      </c>
      <c r="U15" s="3">
        <f t="shared" si="0"/>
        <v>3.7855</v>
      </c>
      <c r="V15" s="3">
        <f t="shared" si="1"/>
        <v>0.23405234457275412</v>
      </c>
      <c r="X15" s="3">
        <f>AVERAGE(E15,M15,P15)</f>
        <v>2.9760000000000004</v>
      </c>
      <c r="Y15" s="3">
        <f>STDEV(E15,M15,P15)</f>
        <v>1.103576458610819</v>
      </c>
      <c r="Z15" s="3">
        <f>AVERAGE(F15,H15,K15,Q15)</f>
        <v>3.5532500000000002</v>
      </c>
      <c r="AA15" s="3">
        <f>STDEV(F15,H15,K15,Q15)</f>
        <v>1.4082069864429247</v>
      </c>
    </row>
    <row r="16" spans="1:27" ht="12.75">
      <c r="A16" s="3" t="str">
        <f>'[1]1235-R11'!$A21</f>
        <v>FeO</v>
      </c>
      <c r="B16" s="3">
        <f>('[1]1235-R11'!B21)</f>
        <v>8.174</v>
      </c>
      <c r="C16" s="3">
        <f>('[1]1235-R11'!C21)</f>
        <v>6.363</v>
      </c>
      <c r="E16" s="3">
        <f>('[1]1235-R11'!D21)</f>
        <v>5.08</v>
      </c>
      <c r="F16" s="3">
        <f>('[1]1235-R11'!E21)</f>
        <v>4.115</v>
      </c>
      <c r="H16" s="3">
        <f>('[1]1235-R11'!F21)</f>
        <v>4.658</v>
      </c>
      <c r="J16" s="3">
        <f>('[1]1235-R11'!G21)</f>
        <v>9.088</v>
      </c>
      <c r="K16" s="3">
        <f>('[1]1235-R11'!H21)</f>
        <v>4.489</v>
      </c>
      <c r="M16" s="3">
        <f>('[1]1235-R11'!I21)</f>
        <v>4.831</v>
      </c>
      <c r="N16" s="3">
        <f>('[1]1235-R11'!J21)</f>
        <v>6.161</v>
      </c>
      <c r="P16" s="3">
        <f>('[1]1235-R11'!K21)</f>
        <v>5.834</v>
      </c>
      <c r="Q16" s="3">
        <f>('[1]1235-R11'!L21)</f>
        <v>4.229</v>
      </c>
      <c r="S16" s="3">
        <f>AVERAGE(B16,J16)</f>
        <v>8.631</v>
      </c>
      <c r="T16" s="3">
        <f>STDEV(B16,J16)</f>
        <v>0.6462955980044836</v>
      </c>
      <c r="U16" s="3">
        <f t="shared" si="0"/>
        <v>6.2620000000000005</v>
      </c>
      <c r="V16" s="3">
        <f t="shared" si="1"/>
        <v>0.14283556979964773</v>
      </c>
      <c r="X16" s="3">
        <f>AVERAGE(E16,M16,P16)</f>
        <v>5.248333333333334</v>
      </c>
      <c r="Y16" s="3">
        <f>STDEV(E16,M16,P16)</f>
        <v>0.5222588757822423</v>
      </c>
      <c r="Z16" s="3">
        <f>AVERAGE(F16,H16,K16,Q16)</f>
        <v>4.37275</v>
      </c>
      <c r="AA16" s="3">
        <f>STDEV(F16,H16,K16,Q16)</f>
        <v>0.24629301654736926</v>
      </c>
    </row>
    <row r="17" spans="1:27" ht="12.75">
      <c r="A17" s="3" t="str">
        <f>'[1]1235-R11'!$A20</f>
        <v>MnO</v>
      </c>
      <c r="B17" s="3">
        <f>('[1]1235-R11'!B20)</f>
        <v>0.24</v>
      </c>
      <c r="C17" s="3">
        <f>('[1]1235-R11'!C20)</f>
        <v>0.222</v>
      </c>
      <c r="E17" s="3">
        <f>('[1]1235-R11'!D20)</f>
        <v>0.192</v>
      </c>
      <c r="F17" s="3">
        <f>('[1]1235-R11'!E20)</f>
        <v>0.181</v>
      </c>
      <c r="H17" s="3">
        <f>('[1]1235-R11'!F20)</f>
        <v>0.185</v>
      </c>
      <c r="J17" s="3">
        <f>('[1]1235-R11'!G20)</f>
        <v>0.284</v>
      </c>
      <c r="K17" s="3">
        <f>('[1]1235-R11'!H20)</f>
        <v>0.155</v>
      </c>
      <c r="M17" s="3">
        <f>('[1]1235-R11'!I20)</f>
        <v>0.212</v>
      </c>
      <c r="N17" s="3">
        <f>('[1]1235-R11'!J20)</f>
        <v>0.21</v>
      </c>
      <c r="P17" s="3">
        <f>('[1]1235-R11'!K20)</f>
        <v>0.234</v>
      </c>
      <c r="Q17" s="3">
        <f>('[1]1235-R11'!L20)</f>
        <v>0.176</v>
      </c>
      <c r="S17" s="3">
        <f>AVERAGE(B17,J17)</f>
        <v>0.262</v>
      </c>
      <c r="T17" s="3">
        <f>STDEV(B17,J17)</f>
        <v>0.031112698372207592</v>
      </c>
      <c r="U17" s="3">
        <f t="shared" si="0"/>
        <v>0.216</v>
      </c>
      <c r="V17" s="3">
        <f t="shared" si="1"/>
        <v>0.008485281374238578</v>
      </c>
      <c r="X17" s="3">
        <f>AVERAGE(E17,M17,P17)</f>
        <v>0.21266666666666667</v>
      </c>
      <c r="Y17" s="3">
        <f>STDEV(E17,M17,P17)</f>
        <v>0.02100793500878469</v>
      </c>
      <c r="Z17" s="3">
        <f>AVERAGE(F17,H17,K17,Q17)</f>
        <v>0.17425000000000002</v>
      </c>
      <c r="AA17" s="3">
        <f>STDEV(F17,H17,K17,Q17)</f>
        <v>0.013351029922818175</v>
      </c>
    </row>
    <row r="18" spans="1:27" ht="12.75">
      <c r="A18" s="3" t="str">
        <f>'[1]1235-R11'!$A13</f>
        <v>MgO</v>
      </c>
      <c r="B18" s="3">
        <f>('[1]1235-R11'!B13)</f>
        <v>15.337</v>
      </c>
      <c r="C18" s="3">
        <f>('[1]1235-R11'!C13)</f>
        <v>16.296</v>
      </c>
      <c r="E18" s="3">
        <f>('[1]1235-R11'!D13)</f>
        <v>18.975</v>
      </c>
      <c r="F18" s="3">
        <f>('[1]1235-R11'!E13)</f>
        <v>18.904</v>
      </c>
      <c r="H18" s="3">
        <f>('[1]1235-R11'!F13)</f>
        <v>16.886</v>
      </c>
      <c r="J18" s="3">
        <f>('[1]1235-R11'!G13)</f>
        <v>15.332</v>
      </c>
      <c r="K18" s="3">
        <f>('[1]1235-R11'!H13)</f>
        <v>19.34</v>
      </c>
      <c r="M18" s="3">
        <f>('[1]1235-R11'!I13)</f>
        <v>18.988</v>
      </c>
      <c r="N18" s="3">
        <f>('[1]1235-R11'!J13)</f>
        <v>16.607</v>
      </c>
      <c r="P18" s="3">
        <f>('[1]1235-R11'!K13)</f>
        <v>16.393</v>
      </c>
      <c r="Q18" s="3">
        <f>('[1]1235-R11'!L13)</f>
        <v>17.186</v>
      </c>
      <c r="S18" s="3">
        <f aca="true" t="shared" si="2" ref="S18:S23">AVERAGE(B18,J18)</f>
        <v>15.3345</v>
      </c>
      <c r="T18" s="3">
        <f aca="true" t="shared" si="3" ref="T18:T23">STDEV(B18,J18)</f>
        <v>0.0035355339059320342</v>
      </c>
      <c r="U18" s="3">
        <f t="shared" si="0"/>
        <v>16.4515</v>
      </c>
      <c r="V18" s="3">
        <f t="shared" si="1"/>
        <v>0.21991020894914812</v>
      </c>
      <c r="X18" s="3">
        <f aca="true" t="shared" si="4" ref="X18:X23">AVERAGE(E18,M18,P18)</f>
        <v>18.118666666666666</v>
      </c>
      <c r="Y18" s="3">
        <f aca="true" t="shared" si="5" ref="Y18:Y23">STDEV(E18,M18,P18)</f>
        <v>1.4944853071654336</v>
      </c>
      <c r="Z18" s="3">
        <f aca="true" t="shared" si="6" ref="Z18:Z23">AVERAGE(F18,H18,K18,Q18)</f>
        <v>18.079</v>
      </c>
      <c r="AA18" s="3">
        <f aca="true" t="shared" si="7" ref="AA18:AA23">STDEV(F18,H18,K18,Q18)</f>
        <v>1.2235799932983231</v>
      </c>
    </row>
    <row r="19" spans="1:27" ht="12.75">
      <c r="A19" s="3" t="str">
        <f>'[1]1235-R11'!$A17</f>
        <v>CaO</v>
      </c>
      <c r="B19" s="3">
        <f>('[1]1235-R11'!B17)</f>
        <v>21.104</v>
      </c>
      <c r="C19" s="3">
        <f>('[1]1235-R11'!C17)</f>
        <v>21.995</v>
      </c>
      <c r="E19" s="3">
        <f>('[1]1235-R11'!D17)</f>
        <v>20.646</v>
      </c>
      <c r="F19" s="3">
        <f>('[1]1235-R11'!E17)</f>
        <v>21.528</v>
      </c>
      <c r="H19" s="3">
        <f>('[1]1235-R11'!F17)</f>
        <v>21.763</v>
      </c>
      <c r="J19" s="3">
        <f>('[1]1235-R11'!G17)</f>
        <v>20.288</v>
      </c>
      <c r="K19" s="3">
        <f>('[1]1235-R11'!H17)</f>
        <v>20.918</v>
      </c>
      <c r="M19" s="3">
        <f>('[1]1235-R11'!I17)</f>
        <v>20.119</v>
      </c>
      <c r="N19" s="3">
        <f>('[1]1235-R11'!J17)</f>
        <v>21.529</v>
      </c>
      <c r="P19" s="3">
        <f>('[1]1235-R11'!K17)</f>
        <v>21.992</v>
      </c>
      <c r="Q19" s="3">
        <f>('[1]1235-R11'!L17)</f>
        <v>22.287</v>
      </c>
      <c r="S19" s="3">
        <f t="shared" si="2"/>
        <v>20.695999999999998</v>
      </c>
      <c r="T19" s="3">
        <f t="shared" si="3"/>
        <v>0.5769991334483543</v>
      </c>
      <c r="U19" s="3">
        <f t="shared" si="0"/>
        <v>21.762</v>
      </c>
      <c r="V19" s="3">
        <f t="shared" si="1"/>
        <v>0.32951176003287935</v>
      </c>
      <c r="X19" s="3">
        <f t="shared" si="4"/>
        <v>20.919</v>
      </c>
      <c r="Y19" s="3">
        <f t="shared" si="5"/>
        <v>0.965882498029623</v>
      </c>
      <c r="Z19" s="3">
        <f t="shared" si="6"/>
        <v>21.624000000000002</v>
      </c>
      <c r="AA19" s="3">
        <f t="shared" si="7"/>
        <v>0.5676096076234779</v>
      </c>
    </row>
    <row r="20" spans="1:27" ht="12.75">
      <c r="A20" s="3" t="str">
        <f>'[1]1235-R11'!$A12</f>
        <v>Na2O</v>
      </c>
      <c r="B20" s="3">
        <f>('[1]1235-R11'!B12)</f>
        <v>0.263</v>
      </c>
      <c r="C20" s="3">
        <f>('[1]1235-R11'!C12)</f>
        <v>0.205</v>
      </c>
      <c r="E20" s="3">
        <f>('[1]1235-R11'!D12)</f>
        <v>0.133</v>
      </c>
      <c r="F20" s="3">
        <f>('[1]1235-R11'!E12)</f>
        <v>0.173</v>
      </c>
      <c r="H20" s="3">
        <f>('[1]1235-R11'!F12)</f>
        <v>0.213</v>
      </c>
      <c r="J20" s="3">
        <f>('[1]1235-R11'!G12)</f>
        <v>0.22</v>
      </c>
      <c r="K20" s="3">
        <f>('[1]1235-R11'!H12)</f>
        <v>0.128</v>
      </c>
      <c r="M20" s="3">
        <f>('[1]1235-R11'!I12)</f>
        <v>0.15</v>
      </c>
      <c r="N20" s="3">
        <f>('[1]1235-R11'!J12)</f>
        <v>0.186</v>
      </c>
      <c r="P20" s="3">
        <f>('[1]1235-R11'!K12)</f>
        <v>0.233</v>
      </c>
      <c r="Q20" s="3">
        <f>('[1]1235-R11'!L12)</f>
        <v>0.216</v>
      </c>
      <c r="S20" s="3">
        <f>AVERAGE(B20,J20)</f>
        <v>0.2415</v>
      </c>
      <c r="T20" s="3">
        <f>STDEV(B20,J20)</f>
        <v>0.030405591591021686</v>
      </c>
      <c r="U20" s="3">
        <f t="shared" si="0"/>
        <v>0.1955</v>
      </c>
      <c r="V20" s="3">
        <f t="shared" si="1"/>
        <v>0.013435028842544395</v>
      </c>
      <c r="X20" s="3">
        <f>AVERAGE(E20,M20,P20)</f>
        <v>0.17200000000000001</v>
      </c>
      <c r="Y20" s="3">
        <f>STDEV(E20,M20,P20)</f>
        <v>0.053507008886687024</v>
      </c>
      <c r="Z20" s="3">
        <f>AVERAGE(F20,H20,K20,Q20)</f>
        <v>0.1825</v>
      </c>
      <c r="AA20" s="3">
        <f>STDEV(F20,H20,K20,Q20)</f>
        <v>0.0412835721968598</v>
      </c>
    </row>
    <row r="21" spans="1:27" ht="12.75">
      <c r="A21" s="3" t="str">
        <f>'[1]1235-R11'!$A16</f>
        <v>K2O</v>
      </c>
      <c r="B21" s="3">
        <f>('[1]1235-R11'!B16)</f>
        <v>0.01</v>
      </c>
      <c r="C21" s="3">
        <f>('[1]1235-R11'!C16)</f>
        <v>0.005</v>
      </c>
      <c r="E21" s="3">
        <f>('[1]1235-R11'!D16)</f>
        <v>0.007</v>
      </c>
      <c r="F21" s="3">
        <f>('[1]1235-R11'!E16)</f>
        <v>0.001</v>
      </c>
      <c r="H21" s="3">
        <f>('[1]1235-R11'!F16)</f>
        <v>0</v>
      </c>
      <c r="J21" s="3">
        <f>('[1]1235-R11'!G16)</f>
        <v>0.007</v>
      </c>
      <c r="K21" s="3">
        <f>('[1]1235-R11'!H16)</f>
        <v>0</v>
      </c>
      <c r="M21" s="3">
        <f>('[1]1235-R11'!I16)</f>
        <v>0</v>
      </c>
      <c r="N21" s="3">
        <f>('[1]1235-R11'!J16)</f>
        <v>0.002</v>
      </c>
      <c r="P21" s="3">
        <f>('[1]1235-R11'!K16)</f>
        <v>0</v>
      </c>
      <c r="Q21" s="3">
        <f>('[1]1235-R11'!L16)</f>
        <v>0.005</v>
      </c>
      <c r="S21" s="3">
        <f>AVERAGE(B21,J21)</f>
        <v>0.0085</v>
      </c>
      <c r="T21" s="3">
        <f>STDEV(B21,J21)</f>
        <v>0.0021213203435596424</v>
      </c>
      <c r="U21" s="3">
        <f t="shared" si="0"/>
        <v>0.0035</v>
      </c>
      <c r="V21" s="3">
        <f t="shared" si="1"/>
        <v>0.002121320343559642</v>
      </c>
      <c r="X21" s="3">
        <f>AVERAGE(E21,M21,P21)</f>
        <v>0.0023333333333333335</v>
      </c>
      <c r="Y21" s="3">
        <f>STDEV(E21,M21,P21)</f>
        <v>0.00404145188432738</v>
      </c>
      <c r="Z21" s="3">
        <f>AVERAGE(F21,H21,K21,Q21)</f>
        <v>0.0015</v>
      </c>
      <c r="AA21" s="3">
        <f>STDEV(F21,H21,K21,Q21)</f>
        <v>0.002380476142847617</v>
      </c>
    </row>
    <row r="23" spans="1:27" ht="12.75">
      <c r="A23" s="3" t="str">
        <f>'[1]1235-R11'!$A23</f>
        <v>Total</v>
      </c>
      <c r="B23" s="3">
        <f>('[1]1235-R11'!B23)</f>
        <v>99.724</v>
      </c>
      <c r="C23" s="3">
        <f>('[1]1235-R11'!C23)</f>
        <v>100.218</v>
      </c>
      <c r="E23" s="3">
        <f>('[1]1235-R11'!D23)</f>
        <v>100.062</v>
      </c>
      <c r="F23" s="3">
        <f>('[1]1235-R11'!E23)</f>
        <v>101.003</v>
      </c>
      <c r="H23" s="3">
        <f>('[1]1235-R11'!F23)</f>
        <v>100.091</v>
      </c>
      <c r="J23" s="3">
        <f>('[1]1235-R11'!G23)</f>
        <v>99.284</v>
      </c>
      <c r="K23" s="3">
        <f>('[1]1235-R11'!H23)</f>
        <v>100.824</v>
      </c>
      <c r="M23" s="3">
        <f>('[1]1235-R11'!I23)</f>
        <v>100.418</v>
      </c>
      <c r="N23" s="3">
        <f>('[1]1235-R11'!J23)</f>
        <v>100.117</v>
      </c>
      <c r="P23" s="3">
        <f>('[1]1235-R11'!K23)</f>
        <v>99.978</v>
      </c>
      <c r="Q23" s="3">
        <f>('[1]1235-R11'!L23)</f>
        <v>100.481</v>
      </c>
      <c r="S23" s="3">
        <f t="shared" si="2"/>
        <v>99.504</v>
      </c>
      <c r="T23" s="3">
        <f t="shared" si="3"/>
        <v>0.3111269837220793</v>
      </c>
      <c r="U23" s="3">
        <f>AVERAGE(C23,N23)</f>
        <v>100.1675</v>
      </c>
      <c r="V23" s="3">
        <f>STDEV(C23,N23)</f>
        <v>0.07141778489984066</v>
      </c>
      <c r="X23" s="3">
        <f t="shared" si="4"/>
        <v>100.15266666666668</v>
      </c>
      <c r="Y23" s="3">
        <f t="shared" si="5"/>
        <v>0.23359223731394888</v>
      </c>
      <c r="Z23" s="3">
        <f t="shared" si="6"/>
        <v>100.59975</v>
      </c>
      <c r="AA23" s="3">
        <f t="shared" si="7"/>
        <v>0.40242048904189803</v>
      </c>
    </row>
    <row r="25" spans="1:27" ht="12.75">
      <c r="A25" s="3" t="str">
        <f>'[1]1235-R11'!$A82</f>
        <v>Si</v>
      </c>
      <c r="B25" s="3">
        <f>('[1]1235-R11'!B82)</f>
        <v>1.8397603433312246</v>
      </c>
      <c r="C25" s="3">
        <f>('[1]1235-R11'!C82)</f>
        <v>1.841029493063998</v>
      </c>
      <c r="E25" s="3">
        <f>('[1]1235-R11'!D82)</f>
        <v>1.914496853355846</v>
      </c>
      <c r="F25" s="3">
        <f>('[1]1235-R11'!E82)</f>
        <v>1.893806288926808</v>
      </c>
      <c r="H25" s="3">
        <f>('[1]1235-R11'!F82)</f>
        <v>1.8419113254430441</v>
      </c>
      <c r="J25" s="3">
        <f>('[1]1235-R11'!G82)</f>
        <v>1.8479449921876892</v>
      </c>
      <c r="K25" s="3">
        <f>('[1]1235-R11'!H82)</f>
        <v>1.9062914191917413</v>
      </c>
      <c r="M25" s="3">
        <f>('[1]1235-R11'!I82)</f>
        <v>1.892035598918426</v>
      </c>
      <c r="N25" s="3">
        <f>('[1]1235-R11'!J82)</f>
        <v>1.867765748895931</v>
      </c>
      <c r="P25" s="3">
        <f>('[1]1235-R11'!K82)</f>
        <v>1.8496479243036814</v>
      </c>
      <c r="Q25" s="3">
        <f>('[1]1235-R11'!L82)</f>
        <v>1.8405212868538634</v>
      </c>
      <c r="S25" s="3">
        <f>AVERAGE(B25,J25)</f>
        <v>1.8438526677594569</v>
      </c>
      <c r="T25" s="3">
        <f>STDEV(B25,J25)</f>
        <v>0.005787420708036789</v>
      </c>
      <c r="U25" s="3">
        <f aca="true" t="shared" si="8" ref="U25:U33">AVERAGE(C25,N25)</f>
        <v>1.8543976209799644</v>
      </c>
      <c r="V25" s="3">
        <f aca="true" t="shared" si="9" ref="V25:V33">STDEV(C25,N25)</f>
        <v>0.018905387802298092</v>
      </c>
      <c r="X25" s="3">
        <f>AVERAGE(E25,M25,P25)</f>
        <v>1.885393458859318</v>
      </c>
      <c r="Y25" s="3">
        <f>STDEV(E25,M25,P25)</f>
        <v>0.032930751862457926</v>
      </c>
      <c r="Z25" s="3">
        <f>AVERAGE(F25,H25,K25,Q25)</f>
        <v>1.8706325801038641</v>
      </c>
      <c r="AA25" s="3">
        <f>STDEV(F25,H25,K25,Q25)</f>
        <v>0.03435197246246039</v>
      </c>
    </row>
    <row r="26" spans="1:27" ht="12.75">
      <c r="A26" s="3" t="str">
        <f>'[1]1235-R11'!$A85</f>
        <v>Ti</v>
      </c>
      <c r="B26" s="3">
        <f>('[1]1235-R11'!B85)</f>
        <v>0.021615590105181246</v>
      </c>
      <c r="C26" s="3">
        <f>('[1]1235-R11'!C85)</f>
        <v>0.02026312309218901</v>
      </c>
      <c r="E26" s="3">
        <f>('[1]1235-R11'!D85)</f>
        <v>0.007086668781704473</v>
      </c>
      <c r="F26" s="3">
        <f>('[1]1235-R11'!E85)</f>
        <v>0.004801118037097746</v>
      </c>
      <c r="H26" s="3">
        <f>('[1]1235-R11'!F85)</f>
        <v>0.016408860290024918</v>
      </c>
      <c r="J26" s="3">
        <f>('[1]1235-R11'!G85)</f>
        <v>0.021543657178382157</v>
      </c>
      <c r="K26" s="3">
        <f>('[1]1235-R11'!H85)</f>
        <v>0.006260592465435737</v>
      </c>
      <c r="M26" s="3">
        <f>('[1]1235-R11'!I85)</f>
        <v>0.009333527516908545</v>
      </c>
      <c r="N26" s="3">
        <f>('[1]1235-R11'!J85)</f>
        <v>0.01737634118851346</v>
      </c>
      <c r="P26" s="3">
        <f>('[1]1235-R11'!K85)</f>
        <v>0.014986552443534506</v>
      </c>
      <c r="Q26" s="3">
        <f>('[1]1235-R11'!L85)</f>
        <v>0.01114550375483618</v>
      </c>
      <c r="S26" s="3">
        <f>AVERAGE(B26,J26)</f>
        <v>0.021579623641781703</v>
      </c>
      <c r="T26" s="3">
        <f>STDEV(B26,J26)</f>
        <v>5.086426033023144E-05</v>
      </c>
      <c r="U26" s="3">
        <f t="shared" si="8"/>
        <v>0.018819732140351236</v>
      </c>
      <c r="V26" s="3">
        <f t="shared" si="9"/>
        <v>0.0020412630598955943</v>
      </c>
      <c r="X26" s="3">
        <f>AVERAGE(E26,M26,P26)</f>
        <v>0.010468916247382507</v>
      </c>
      <c r="Y26" s="3">
        <f>STDEV(E26,M26,P26)</f>
        <v>0.0040704878263640295</v>
      </c>
      <c r="Z26" s="3">
        <f>AVERAGE(F26,H26,K26,Q26)</f>
        <v>0.009654018636848645</v>
      </c>
      <c r="AA26" s="3">
        <f>STDEV(F26,H26,K26,Q26)</f>
        <v>0.005257325017806305</v>
      </c>
    </row>
    <row r="27" spans="1:27" ht="12.75">
      <c r="A27" s="3" t="str">
        <f>'[1]1235-R11'!$A81</f>
        <v>Al</v>
      </c>
      <c r="B27" s="3">
        <f>('[1]1235-R11'!B81)</f>
        <v>0.1738310232405758</v>
      </c>
      <c r="C27" s="3">
        <f>('[1]1235-R11'!C81)</f>
        <v>0.17024756065130942</v>
      </c>
      <c r="E27" s="3">
        <f>('[1]1235-R11'!D81)</f>
        <v>0.07966775823270182</v>
      </c>
      <c r="F27" s="3">
        <f>('[1]1235-R11'!E81)</f>
        <v>0.10280658311502279</v>
      </c>
      <c r="H27" s="3">
        <f>('[1]1235-R11'!F81)</f>
        <v>0.2073185810834953</v>
      </c>
      <c r="J27" s="3">
        <f>('[1]1235-R11'!G81)</f>
        <v>0.15885344065911344</v>
      </c>
      <c r="K27" s="3">
        <f>('[1]1235-R11'!H81)</f>
        <v>0.09477728841556973</v>
      </c>
      <c r="M27" s="3">
        <f>('[1]1235-R11'!I81)</f>
        <v>0.12718583809852985</v>
      </c>
      <c r="N27" s="3">
        <f>('[1]1235-R11'!J81)</f>
        <v>0.1559857053882826</v>
      </c>
      <c r="P27" s="3">
        <f>('[1]1235-R11'!K81)</f>
        <v>0.17548822381392476</v>
      </c>
      <c r="Q27" s="3">
        <f>('[1]1235-R11'!L81)</f>
        <v>0.20036681650795737</v>
      </c>
      <c r="S27" s="3">
        <f>AVERAGE(B27,J27)</f>
        <v>0.16634223194984463</v>
      </c>
      <c r="T27" s="3">
        <f>STDEV(B27,J27)</f>
        <v>0.010590750209133555</v>
      </c>
      <c r="U27" s="3">
        <f t="shared" si="8"/>
        <v>0.163116633019796</v>
      </c>
      <c r="V27" s="3">
        <f t="shared" si="9"/>
        <v>0.01008465456878731</v>
      </c>
      <c r="X27" s="3">
        <f>AVERAGE(E27,M27,P27)</f>
        <v>0.12744727338171882</v>
      </c>
      <c r="Y27" s="3">
        <f>STDEV(E27,M27,P27)</f>
        <v>0.04791076776003547</v>
      </c>
      <c r="Z27" s="3">
        <f>AVERAGE(F27,H27,K27,Q27)</f>
        <v>0.15131731728051132</v>
      </c>
      <c r="AA27" s="3">
        <f>STDEV(F27,H27,K27,Q27)</f>
        <v>0.06080586900214418</v>
      </c>
    </row>
    <row r="28" spans="1:27" ht="12.75">
      <c r="A28" s="3" t="str">
        <f>'[1]1235-R11'!$A88</f>
        <v>Fe2</v>
      </c>
      <c r="B28" s="3">
        <f>('[1]1235-R11'!B88)</f>
        <v>0.2528808575989553</v>
      </c>
      <c r="C28" s="3">
        <f>('[1]1235-R11'!C88)</f>
        <v>0.19455216266965883</v>
      </c>
      <c r="E28" s="3">
        <f>('[1]1235-R11'!D88)</f>
        <v>0.15398121573944812</v>
      </c>
      <c r="F28" s="3">
        <f>('[1]1235-R11'!E88)</f>
        <v>0.12343191456845179</v>
      </c>
      <c r="H28" s="3">
        <f>('[1]1235-R11'!F88)</f>
        <v>0.14166478145011013</v>
      </c>
      <c r="J28" s="3">
        <f>('[1]1235-R11'!G88)</f>
        <v>0.2831370174885501</v>
      </c>
      <c r="K28" s="3">
        <f>('[1]1235-R11'!H88)</f>
        <v>0.13471386597382692</v>
      </c>
      <c r="M28" s="3">
        <f>('[1]1235-R11'!I88)</f>
        <v>0.14576714640076133</v>
      </c>
      <c r="N28" s="3">
        <f>('[1]1235-R11'!J88)</f>
        <v>0.18837692823502095</v>
      </c>
      <c r="P28" s="3">
        <f>('[1]1235-R11'!K88)</f>
        <v>0.17840495207039334</v>
      </c>
      <c r="Q28" s="3">
        <f>('[1]1235-R11'!L88)</f>
        <v>0.12784648020098027</v>
      </c>
      <c r="S28" s="3">
        <f>AVERAGE(B28,J28)</f>
        <v>0.26800893754375266</v>
      </c>
      <c r="T28" s="3">
        <f>STDEV(B28,J28)</f>
        <v>0.02139433583059782</v>
      </c>
      <c r="U28" s="3">
        <f t="shared" si="8"/>
        <v>0.19146454545233987</v>
      </c>
      <c r="V28" s="3">
        <f t="shared" si="9"/>
        <v>0.004366550144149123</v>
      </c>
      <c r="X28" s="3">
        <f>AVERAGE(E28,M28,P28)</f>
        <v>0.15938443807020095</v>
      </c>
      <c r="Y28" s="3">
        <f>STDEV(E28,M28,P28)</f>
        <v>0.016976533756890014</v>
      </c>
      <c r="Z28" s="3">
        <f>AVERAGE(F28,H28,K28,Q28)</f>
        <v>0.13191426054834227</v>
      </c>
      <c r="AA28" s="3">
        <f>STDEV(F28,H28,K28,Q28)</f>
        <v>0.00798764626722966</v>
      </c>
    </row>
    <row r="29" spans="1:27" ht="12.75">
      <c r="A29" s="3" t="str">
        <f>'[1]1235-R11'!$A87</f>
        <v>Mn</v>
      </c>
      <c r="B29" s="3">
        <f>('[1]1235-R11'!B87)</f>
        <v>0.0075200773765950355</v>
      </c>
      <c r="C29" s="3">
        <f>('[1]1235-R11'!C87)</f>
        <v>0.006874749201994602</v>
      </c>
      <c r="E29" s="3">
        <f>('[1]1235-R11'!D87)</f>
        <v>0.00589433759027649</v>
      </c>
      <c r="F29" s="3">
        <f>('[1]1235-R11'!E87)</f>
        <v>0.005498774955486645</v>
      </c>
      <c r="H29" s="3">
        <f>('[1]1235-R11'!F87)</f>
        <v>0.0056985437303410935</v>
      </c>
      <c r="J29" s="3">
        <f>('[1]1235-R11'!G87)</f>
        <v>0.008961411493306674</v>
      </c>
      <c r="K29" s="3">
        <f>('[1]1235-R11'!H87)</f>
        <v>0.00471111968500483</v>
      </c>
      <c r="M29" s="3">
        <f>('[1]1235-R11'!I87)</f>
        <v>0.0064787052278032975</v>
      </c>
      <c r="N29" s="3">
        <f>('[1]1235-R11'!J87)</f>
        <v>0.006503176511790405</v>
      </c>
      <c r="P29" s="3">
        <f>('[1]1235-R11'!K87)</f>
        <v>0.007247464270070114</v>
      </c>
      <c r="Q29" s="3">
        <f>('[1]1235-R11'!L87)</f>
        <v>0.005388817845085099</v>
      </c>
      <c r="S29" s="3">
        <f>AVERAGE(B29,J29)</f>
        <v>0.008240744434950854</v>
      </c>
      <c r="T29" s="3">
        <f>STDEV(B29,J29)</f>
        <v>0.0010191771278823224</v>
      </c>
      <c r="U29" s="3">
        <f t="shared" si="8"/>
        <v>0.006688962856892503</v>
      </c>
      <c r="V29" s="3">
        <f t="shared" si="9"/>
        <v>0.0002627415689471162</v>
      </c>
      <c r="X29" s="3">
        <f>AVERAGE(E29,M29,P29)</f>
        <v>0.006540169029383301</v>
      </c>
      <c r="Y29" s="3">
        <f>STDEV(E29,M29,P29)</f>
        <v>0.0006786540370990425</v>
      </c>
      <c r="Z29" s="3">
        <f>AVERAGE(F29,H29,K29,Q29)</f>
        <v>0.005324314053979417</v>
      </c>
      <c r="AA29" s="3">
        <f>STDEV(F29,H29,K29,Q29)</f>
        <v>0.000428428340967941</v>
      </c>
    </row>
    <row r="30" spans="1:27" ht="12.75">
      <c r="A30" s="3" t="str">
        <f>'[1]1235-R11'!$A80</f>
        <v>Mg</v>
      </c>
      <c r="B30" s="3">
        <f>('[1]1235-R11'!B80)</f>
        <v>0.8458128744163713</v>
      </c>
      <c r="C30" s="3">
        <f>('[1]1235-R11'!C80)</f>
        <v>0.8881937383919917</v>
      </c>
      <c r="E30" s="3">
        <f>('[1]1235-R11'!D80)</f>
        <v>1.0252702790577117</v>
      </c>
      <c r="F30" s="3">
        <f>('[1]1235-R11'!E80)</f>
        <v>1.0107968645021337</v>
      </c>
      <c r="H30" s="3">
        <f>('[1]1235-R11'!F80)</f>
        <v>0.9154650067604404</v>
      </c>
      <c r="J30" s="3">
        <f>('[1]1235-R11'!G80)</f>
        <v>0.8514902839298109</v>
      </c>
      <c r="K30" s="3">
        <f>('[1]1235-R11'!H80)</f>
        <v>1.0345981927600016</v>
      </c>
      <c r="M30" s="3">
        <f>('[1]1235-R11'!I80)</f>
        <v>1.021302485989401</v>
      </c>
      <c r="N30" s="3">
        <f>('[1]1235-R11'!J80)</f>
        <v>0.9051493402973124</v>
      </c>
      <c r="P30" s="3">
        <f>('[1]1235-R11'!K80)</f>
        <v>0.8936171000913852</v>
      </c>
      <c r="Q30" s="3">
        <f>('[1]1235-R11'!L80)</f>
        <v>0.9261438552459121</v>
      </c>
      <c r="S30" s="3">
        <f aca="true" t="shared" si="10" ref="S30:S41">AVERAGE(B30,J30)</f>
        <v>0.8486515791730911</v>
      </c>
      <c r="T30" s="3">
        <f aca="true" t="shared" si="11" ref="T30:T41">STDEV(B30,J30)</f>
        <v>0.004014534766526113</v>
      </c>
      <c r="U30" s="3">
        <f t="shared" si="8"/>
        <v>0.896671539344652</v>
      </c>
      <c r="V30" s="3">
        <f t="shared" si="9"/>
        <v>0.011989421086351848</v>
      </c>
      <c r="X30" s="3">
        <f aca="true" t="shared" si="12" ref="X30:X41">AVERAGE(E30,M30,P30)</f>
        <v>0.9800632883794994</v>
      </c>
      <c r="Y30" s="3">
        <f aca="true" t="shared" si="13" ref="Y30:Y41">STDEV(E30,M30,P30)</f>
        <v>0.07489087693181416</v>
      </c>
      <c r="Z30" s="3">
        <f aca="true" t="shared" si="14" ref="Z30:Z41">AVERAGE(F30,H30,K30,Q30)</f>
        <v>0.971750979817122</v>
      </c>
      <c r="AA30" s="3">
        <f aca="true" t="shared" si="15" ref="AA30:AA41">STDEV(F30,H30,K30,Q30)</f>
        <v>0.059784261753168665</v>
      </c>
    </row>
    <row r="31" spans="1:27" ht="12.75">
      <c r="A31" s="3" t="str">
        <f>'[1]1235-R11'!$A84</f>
        <v>Ca</v>
      </c>
      <c r="B31" s="3">
        <f>('[1]1235-R11'!B84)</f>
        <v>0.8364649621356023</v>
      </c>
      <c r="C31" s="3">
        <f>('[1]1235-R11'!C84)</f>
        <v>0.8615882336926255</v>
      </c>
      <c r="E31" s="3">
        <f>('[1]1235-R11'!D84)</f>
        <v>0.8017548733349869</v>
      </c>
      <c r="F31" s="3">
        <f>('[1]1235-R11'!E84)</f>
        <v>0.8272998852728226</v>
      </c>
      <c r="H31" s="3">
        <f>('[1]1235-R11'!F84)</f>
        <v>0.8479745678883873</v>
      </c>
      <c r="J31" s="3">
        <f>('[1]1235-R11'!G84)</f>
        <v>0.809784060950996</v>
      </c>
      <c r="K31" s="3">
        <f>('[1]1235-R11'!H84)</f>
        <v>0.804237845800633</v>
      </c>
      <c r="M31" s="3">
        <f>('[1]1235-R11'!I84)</f>
        <v>0.7777332357250797</v>
      </c>
      <c r="N31" s="3">
        <f>('[1]1235-R11'!J84)</f>
        <v>0.8433386671442183</v>
      </c>
      <c r="P31" s="3">
        <f>('[1]1235-R11'!K84)</f>
        <v>0.8616023218393345</v>
      </c>
      <c r="Q31" s="3">
        <f>('[1]1235-R11'!L84)</f>
        <v>0.8631859388345328</v>
      </c>
      <c r="S31" s="3">
        <f t="shared" si="10"/>
        <v>0.8231245115432991</v>
      </c>
      <c r="T31" s="3">
        <f t="shared" si="11"/>
        <v>0.01886624615580331</v>
      </c>
      <c r="U31" s="3">
        <f t="shared" si="8"/>
        <v>0.8524634504184219</v>
      </c>
      <c r="V31" s="3">
        <f t="shared" si="9"/>
        <v>0.01290439226009387</v>
      </c>
      <c r="X31" s="3">
        <f t="shared" si="12"/>
        <v>0.8136968102998003</v>
      </c>
      <c r="Y31" s="3">
        <f t="shared" si="13"/>
        <v>0.04319100942631133</v>
      </c>
      <c r="Z31" s="3">
        <f t="shared" si="14"/>
        <v>0.8356745594490939</v>
      </c>
      <c r="AA31" s="3">
        <f t="shared" si="15"/>
        <v>0.025603179072596145</v>
      </c>
    </row>
    <row r="32" spans="1:27" ht="12.75">
      <c r="A32" s="3" t="str">
        <f>'[1]1235-R11'!$A79</f>
        <v>Na</v>
      </c>
      <c r="B32" s="3">
        <f>('[1]1235-R11'!B79)</f>
        <v>0.018863745734067936</v>
      </c>
      <c r="C32" s="3">
        <f>('[1]1235-R11'!C79)</f>
        <v>0.01453178165405749</v>
      </c>
      <c r="E32" s="3">
        <f>('[1]1235-R11'!D79)</f>
        <v>0.00934644675088287</v>
      </c>
      <c r="F32" s="3">
        <f>('[1]1235-R11'!E79)</f>
        <v>0.012030802354724911</v>
      </c>
      <c r="H32" s="3">
        <f>('[1]1235-R11'!F79)</f>
        <v>0.015018718536390854</v>
      </c>
      <c r="J32" s="3">
        <f>('[1]1235-R11'!G79)</f>
        <v>0.01589065791647851</v>
      </c>
      <c r="K32" s="3">
        <f>('[1]1235-R11'!H79)</f>
        <v>0.008905607018523866</v>
      </c>
      <c r="M32" s="3">
        <f>('[1]1235-R11'!I79)</f>
        <v>0.010493122346411638</v>
      </c>
      <c r="N32" s="3">
        <f>('[1]1235-R11'!J79)</f>
        <v>0.013185005319652032</v>
      </c>
      <c r="P32" s="3">
        <f>('[1]1235-R11'!K79)</f>
        <v>0.016519133558159566</v>
      </c>
      <c r="Q32" s="3">
        <f>('[1]1235-R11'!L79)</f>
        <v>0.01513894826665957</v>
      </c>
      <c r="S32" s="3">
        <f>AVERAGE(B32,J32)</f>
        <v>0.017377201825273223</v>
      </c>
      <c r="T32" s="3">
        <f>STDEV(B32,J32)</f>
        <v>0.0021022905568805965</v>
      </c>
      <c r="U32" s="3">
        <f t="shared" si="8"/>
        <v>0.013858393486854761</v>
      </c>
      <c r="V32" s="3">
        <f t="shared" si="9"/>
        <v>0.0009523146787996603</v>
      </c>
      <c r="X32" s="3">
        <f>AVERAGE(E32,M32,P32)</f>
        <v>0.012119567551818025</v>
      </c>
      <c r="Y32" s="3">
        <f>STDEV(E32,M32,P32)</f>
        <v>0.0038530315354876497</v>
      </c>
      <c r="Z32" s="3">
        <f>AVERAGE(F32,H32,K32,Q32)</f>
        <v>0.0127735190440748</v>
      </c>
      <c r="AA32" s="3">
        <f>STDEV(F32,H32,K32,Q32)</f>
        <v>0.002952318167440328</v>
      </c>
    </row>
    <row r="33" spans="1:27" ht="12.75">
      <c r="A33" s="3" t="str">
        <f>'[1]1235-R11'!$A83</f>
        <v>K</v>
      </c>
      <c r="B33" s="3">
        <f>('[1]1235-R11'!B83)</f>
        <v>0.0004719368275497125</v>
      </c>
      <c r="C33" s="3">
        <f>('[1]1235-R11'!C83)</f>
        <v>0.00023320974305519938</v>
      </c>
      <c r="E33" s="3">
        <f>('[1]1235-R11'!D83)</f>
        <v>0.0003236716177389163</v>
      </c>
      <c r="F33" s="3">
        <f>('[1]1235-R11'!E83)</f>
        <v>4.57572770596983E-05</v>
      </c>
      <c r="H33" s="3">
        <f>('[1]1235-R11'!F83)</f>
        <v>0</v>
      </c>
      <c r="J33" s="3">
        <f>('[1]1235-R11'!G83)</f>
        <v>0.0003326817069515414</v>
      </c>
      <c r="K33" s="3">
        <f>('[1]1235-R11'!H83)</f>
        <v>0</v>
      </c>
      <c r="M33" s="3">
        <f>('[1]1235-R11'!I83)</f>
        <v>0</v>
      </c>
      <c r="N33" s="3">
        <f>('[1]1235-R11'!J83)</f>
        <v>9.328440465321157E-05</v>
      </c>
      <c r="P33" s="3">
        <f>('[1]1235-R11'!K83)</f>
        <v>0</v>
      </c>
      <c r="Q33" s="3">
        <f>('[1]1235-R11'!L83)</f>
        <v>0.00023058106537766738</v>
      </c>
      <c r="S33" s="3">
        <f>AVERAGE(B33,J33)</f>
        <v>0.00040230926725062696</v>
      </c>
      <c r="T33" s="3">
        <f>STDEV(B33,J33)</f>
        <v>9.846824008991727E-05</v>
      </c>
      <c r="U33" s="3">
        <f t="shared" si="8"/>
        <v>0.00016324707385420548</v>
      </c>
      <c r="V33" s="3">
        <f t="shared" si="9"/>
        <v>9.894215564386801E-05</v>
      </c>
      <c r="X33" s="3">
        <f>AVERAGE(E33,M33,P33)</f>
        <v>0.00010789053924630544</v>
      </c>
      <c r="Y33" s="3">
        <f>STDEV(E33,M33,P33)</f>
        <v>0.000186871895630605</v>
      </c>
      <c r="Z33" s="3">
        <f>AVERAGE(F33,H33,K33,Q33)</f>
        <v>6.908458560934142E-05</v>
      </c>
      <c r="AA33" s="3">
        <f>STDEV(F33,H33,K33,Q33)</f>
        <v>0.00010980381936186679</v>
      </c>
    </row>
    <row r="35" spans="1:27" ht="12.75">
      <c r="A35" s="3" t="str">
        <f>'[1]1235-R11'!$A91</f>
        <v>Sum</v>
      </c>
      <c r="B35" s="3">
        <f>('[1]1235-R11'!B91)</f>
        <v>4</v>
      </c>
      <c r="C35" s="3">
        <f>('[1]1235-R11'!C91)</f>
        <v>3.9999999999999996</v>
      </c>
      <c r="E35" s="3">
        <f>('[1]1235-R11'!D91)</f>
        <v>3.999999999999999</v>
      </c>
      <c r="F35" s="3">
        <f>('[1]1235-R11'!E91)</f>
        <v>4</v>
      </c>
      <c r="H35" s="3">
        <f>('[1]1235-R11'!F91)</f>
        <v>4</v>
      </c>
      <c r="J35" s="3">
        <f>('[1]1235-R11'!G91)</f>
        <v>4</v>
      </c>
      <c r="K35" s="3">
        <f>('[1]1235-R11'!H91)</f>
        <v>4</v>
      </c>
      <c r="M35" s="3">
        <f>('[1]1235-R11'!I91)</f>
        <v>4</v>
      </c>
      <c r="N35" s="3">
        <f>('[1]1235-R11'!J91)</f>
        <v>4</v>
      </c>
      <c r="P35" s="3">
        <f>('[1]1235-R11'!K91)</f>
        <v>3.999999999999999</v>
      </c>
      <c r="Q35" s="3">
        <f>('[1]1235-R11'!L91)</f>
        <v>3.9999999999999996</v>
      </c>
      <c r="S35" s="3">
        <f t="shared" si="10"/>
        <v>4</v>
      </c>
      <c r="T35" s="3">
        <f t="shared" si="11"/>
        <v>0</v>
      </c>
      <c r="U35" s="3">
        <f>AVERAGE(C35,N35)</f>
        <v>4</v>
      </c>
      <c r="V35" s="3">
        <f>STDEV(C35,N35)</f>
        <v>4.440892098500626E-16</v>
      </c>
      <c r="X35" s="3">
        <f t="shared" si="12"/>
        <v>3.9999999999999996</v>
      </c>
      <c r="Y35" s="3">
        <f t="shared" si="13"/>
        <v>5.438959822042073E-16</v>
      </c>
      <c r="Z35" s="3">
        <f t="shared" si="14"/>
        <v>4</v>
      </c>
      <c r="AA35" s="3">
        <f t="shared" si="15"/>
        <v>2.5639502485114184E-16</v>
      </c>
    </row>
    <row r="37" spans="1:27" ht="12.75">
      <c r="A37" s="3" t="str">
        <f>'[1]1235-R11'!$A97</f>
        <v>Mg#</v>
      </c>
      <c r="B37" s="3">
        <f>('[1]1235-R11'!B97)</f>
        <v>76.9834986557084</v>
      </c>
      <c r="C37" s="3">
        <f>('[1]1235-R11'!C97)</f>
        <v>82.03159554989799</v>
      </c>
      <c r="E37" s="3">
        <f>('[1]1235-R11'!D97)</f>
        <v>86.9424616870268</v>
      </c>
      <c r="F37" s="3">
        <f>('[1]1235-R11'!E97)</f>
        <v>89.11754693179319</v>
      </c>
      <c r="H37" s="3">
        <f>('[1]1235-R11'!F97)</f>
        <v>86.5991117618668</v>
      </c>
      <c r="J37" s="3">
        <f>('[1]1235-R11'!G97)</f>
        <v>75.04581309346163</v>
      </c>
      <c r="K37" s="3">
        <f>('[1]1235-R11'!H97)</f>
        <v>88.47922032723243</v>
      </c>
      <c r="M37" s="3">
        <f>('[1]1235-R11'!I97)</f>
        <v>87.50998720597076</v>
      </c>
      <c r="N37" s="3">
        <f>('[1]1235-R11'!J97)</f>
        <v>82.77344279183622</v>
      </c>
      <c r="P37" s="3">
        <f>('[1]1235-R11'!K97)</f>
        <v>83.35808934987558</v>
      </c>
      <c r="Q37" s="3">
        <f>('[1]1235-R11'!L97)</f>
        <v>87.87024169943898</v>
      </c>
      <c r="S37" s="3">
        <f>AVERAGE(B37,J37)</f>
        <v>76.01465587458502</v>
      </c>
      <c r="T37" s="3">
        <f t="shared" si="11"/>
        <v>1.3701506008721474</v>
      </c>
      <c r="U37" s="3">
        <f>AVERAGE(C37,N37)</f>
        <v>82.4025191708671</v>
      </c>
      <c r="V37" s="3">
        <f>STDEV(C37,N37)</f>
        <v>0.5245652153797052</v>
      </c>
      <c r="X37" s="3">
        <f>AVERAGE(E37,M37,P37)</f>
        <v>85.93684608095771</v>
      </c>
      <c r="Y37" s="3">
        <f>STDEV(E37,M37,P37)</f>
        <v>2.251224336275971</v>
      </c>
      <c r="Z37" s="3">
        <f>AVERAGE(F37,H37,K37,Q37)</f>
        <v>88.01653018008284</v>
      </c>
      <c r="AA37" s="3">
        <f t="shared" si="15"/>
        <v>1.073436126292404</v>
      </c>
    </row>
    <row r="38" spans="1:27" ht="12.75">
      <c r="A38" s="3" t="str">
        <f>'[1]1235-R11'!$A98</f>
        <v>Wo</v>
      </c>
      <c r="B38" s="3">
        <f>('[1]1235-R11'!B98)</f>
        <v>43.2246184596561</v>
      </c>
      <c r="C38" s="3">
        <f>('[1]1235-R11'!C98)</f>
        <v>44.31276591260959</v>
      </c>
      <c r="E38" s="3">
        <f>('[1]1235-R11'!D98)</f>
        <v>40.472099748520556</v>
      </c>
      <c r="F38" s="3">
        <f>('[1]1235-R11'!E98)</f>
        <v>42.176283238244125</v>
      </c>
      <c r="H38" s="3">
        <f>('[1]1235-R11'!F98)</f>
        <v>44.51066237782249</v>
      </c>
      <c r="J38" s="3">
        <f>('[1]1235-R11'!G98)</f>
        <v>41.64674598302265</v>
      </c>
      <c r="K38" s="3">
        <f>('[1]1235-R11'!H98)</f>
        <v>40.75082388100765</v>
      </c>
      <c r="M38" s="3">
        <f>('[1]1235-R11'!I98)</f>
        <v>39.99033775998082</v>
      </c>
      <c r="N38" s="3">
        <f>('[1]1235-R11'!J98)</f>
        <v>43.54142881158815</v>
      </c>
      <c r="P38" s="3">
        <f>('[1]1235-R11'!K98)</f>
        <v>44.558929512068644</v>
      </c>
      <c r="Q38" s="3">
        <f>('[1]1235-R11'!L98)</f>
        <v>45.023817080047195</v>
      </c>
      <c r="S38" s="3">
        <f t="shared" si="10"/>
        <v>42.43568222133938</v>
      </c>
      <c r="T38" s="3">
        <f t="shared" si="11"/>
        <v>1.1157243280750717</v>
      </c>
      <c r="U38" s="3">
        <f>AVERAGE(C38,N38)</f>
        <v>43.92709736209887</v>
      </c>
      <c r="V38" s="3">
        <f>STDEV(C38,N38)</f>
        <v>0.5454176947130269</v>
      </c>
      <c r="X38" s="3">
        <f t="shared" si="12"/>
        <v>41.67378900685667</v>
      </c>
      <c r="Y38" s="3">
        <f t="shared" si="13"/>
        <v>2.510189326427664</v>
      </c>
      <c r="Z38" s="3">
        <f t="shared" si="14"/>
        <v>43.115396644280366</v>
      </c>
      <c r="AA38" s="3">
        <f t="shared" si="15"/>
        <v>2.0051577967047334</v>
      </c>
    </row>
    <row r="39" spans="1:27" ht="12.75">
      <c r="A39" s="3" t="str">
        <f>'[1]1235-R11'!$A99</f>
        <v>En</v>
      </c>
      <c r="B39" s="3">
        <f>('[1]1235-R11'!B99)</f>
        <v>43.70767508488396</v>
      </c>
      <c r="C39" s="3">
        <f>('[1]1235-R11'!C99)</f>
        <v>45.681126639493016</v>
      </c>
      <c r="E39" s="3">
        <f>('[1]1235-R11'!D99)</f>
        <v>51.75502186923405</v>
      </c>
      <c r="F39" s="3">
        <f>('[1]1235-R11'!E99)</f>
        <v>51.53107792286495</v>
      </c>
      <c r="H39" s="3">
        <f>('[1]1235-R11'!F99)</f>
        <v>48.053273503349104</v>
      </c>
      <c r="J39" s="3">
        <f>('[1]1235-R11'!G99)</f>
        <v>43.79167394353372</v>
      </c>
      <c r="K39" s="3">
        <f>('[1]1235-R11'!H99)</f>
        <v>52.42320908039322</v>
      </c>
      <c r="M39" s="3">
        <f>('[1]1235-R11'!I99)</f>
        <v>52.51444774858705</v>
      </c>
      <c r="N39" s="3">
        <f>('[1]1235-R11'!J99)</f>
        <v>46.732703123728214</v>
      </c>
      <c r="P39" s="3">
        <f>('[1]1235-R11'!K99)</f>
        <v>46.214617073857326</v>
      </c>
      <c r="Q39" s="3">
        <f>('[1]1235-R11'!L99)</f>
        <v>48.307704808888225</v>
      </c>
      <c r="S39" s="3">
        <f t="shared" si="10"/>
        <v>43.74967451420884</v>
      </c>
      <c r="T39" s="3">
        <f t="shared" si="11"/>
        <v>0.05939616256317839</v>
      </c>
      <c r="U39" s="3">
        <f>AVERAGE(C39,N39)</f>
        <v>46.206914881610615</v>
      </c>
      <c r="V39" s="3">
        <f>STDEV(C39,N39)</f>
        <v>0.7435768629383879</v>
      </c>
      <c r="X39" s="3">
        <f t="shared" si="12"/>
        <v>50.16136223055948</v>
      </c>
      <c r="Y39" s="3">
        <f t="shared" si="13"/>
        <v>3.4390085657818594</v>
      </c>
      <c r="Z39" s="3">
        <f t="shared" si="14"/>
        <v>50.07881632887387</v>
      </c>
      <c r="AA39" s="3">
        <f t="shared" si="15"/>
        <v>2.2244775315432523</v>
      </c>
    </row>
    <row r="40" spans="1:27" ht="12.75">
      <c r="A40" s="3" t="str">
        <f>'[1]1235-R11'!$A100</f>
        <v>Fs</v>
      </c>
      <c r="B40" s="3">
        <f>('[1]1235-R11'!B100)</f>
        <v>13.067706455459946</v>
      </c>
      <c r="C40" s="3">
        <f>('[1]1235-R11'!C100)</f>
        <v>10.006107447897387</v>
      </c>
      <c r="E40" s="3">
        <f>('[1]1235-R11'!D100)</f>
        <v>7.772878382245387</v>
      </c>
      <c r="F40" s="3">
        <f>('[1]1235-R11'!E100)</f>
        <v>6.29263883889093</v>
      </c>
      <c r="H40" s="3">
        <f>('[1]1235-R11'!F100)</f>
        <v>7.436064118828409</v>
      </c>
      <c r="J40" s="3">
        <f>('[1]1235-R11'!G100)</f>
        <v>14.56158007344363</v>
      </c>
      <c r="K40" s="3">
        <f>('[1]1235-R11'!H100)</f>
        <v>6.825967038599129</v>
      </c>
      <c r="M40" s="3">
        <f>('[1]1235-R11'!I100)</f>
        <v>7.495214491432131</v>
      </c>
      <c r="N40" s="3">
        <f>('[1]1235-R11'!J100)</f>
        <v>9.725868064683635</v>
      </c>
      <c r="P40" s="3">
        <f>('[1]1235-R11'!K100)</f>
        <v>9.226453414074031</v>
      </c>
      <c r="Q40" s="3">
        <f>('[1]1235-R11'!L100)</f>
        <v>6.66847811106458</v>
      </c>
      <c r="S40" s="3">
        <f t="shared" si="10"/>
        <v>13.814643264451789</v>
      </c>
      <c r="T40" s="3">
        <f t="shared" si="11"/>
        <v>1.0563281655119179</v>
      </c>
      <c r="U40" s="3">
        <f>AVERAGE(C40,N40)</f>
        <v>9.865987756290512</v>
      </c>
      <c r="V40" s="3">
        <f>STDEV(C40,N40)</f>
        <v>0.19815916822593813</v>
      </c>
      <c r="X40" s="3">
        <f t="shared" si="12"/>
        <v>8.16484876258385</v>
      </c>
      <c r="Y40" s="3">
        <f t="shared" si="13"/>
        <v>0.92979978281058</v>
      </c>
      <c r="Z40" s="3">
        <f t="shared" si="14"/>
        <v>6.805787026845762</v>
      </c>
      <c r="AA40" s="3">
        <f t="shared" si="15"/>
        <v>0.4760361494350373</v>
      </c>
    </row>
    <row r="41" spans="1:27" ht="12.75">
      <c r="A41" s="3" t="str">
        <f>'[1]1235-R11'!$A101</f>
        <v>Sum</v>
      </c>
      <c r="B41" s="3">
        <f>('[1]1235-R11'!B101)</f>
        <v>100</v>
      </c>
      <c r="C41" s="3">
        <f>('[1]1235-R11'!C101)</f>
        <v>100</v>
      </c>
      <c r="E41" s="3">
        <f>('[1]1235-R11'!D101)</f>
        <v>99.99999999999999</v>
      </c>
      <c r="F41" s="3">
        <f>('[1]1235-R11'!E101)</f>
        <v>100</v>
      </c>
      <c r="H41" s="3">
        <f>('[1]1235-R11'!F101)</f>
        <v>100.00000000000001</v>
      </c>
      <c r="J41" s="3">
        <f>('[1]1235-R11'!G101)</f>
        <v>100</v>
      </c>
      <c r="K41" s="3">
        <f>('[1]1235-R11'!H101)</f>
        <v>100</v>
      </c>
      <c r="M41" s="3">
        <f>('[1]1235-R11'!I101)</f>
        <v>100</v>
      </c>
      <c r="N41" s="3">
        <f>('[1]1235-R11'!J101)</f>
        <v>100</v>
      </c>
      <c r="P41" s="3">
        <f>('[1]1235-R11'!K101)</f>
        <v>100</v>
      </c>
      <c r="Q41" s="3">
        <f>('[1]1235-R11'!L101)</f>
        <v>100</v>
      </c>
      <c r="S41" s="3">
        <f t="shared" si="10"/>
        <v>100</v>
      </c>
      <c r="T41" s="3">
        <f t="shared" si="11"/>
        <v>0</v>
      </c>
      <c r="U41" s="3">
        <f>AVERAGE(C41,N41)</f>
        <v>100</v>
      </c>
      <c r="V41" s="3">
        <f>STDEV(C41,N41)</f>
        <v>0</v>
      </c>
      <c r="X41" s="3">
        <f t="shared" si="12"/>
        <v>100</v>
      </c>
      <c r="Y41" s="3">
        <f t="shared" si="13"/>
        <v>1.0048591735576161E-14</v>
      </c>
      <c r="Z41" s="3">
        <f t="shared" si="14"/>
        <v>100</v>
      </c>
      <c r="AA41" s="3">
        <f t="shared" si="15"/>
        <v>8.204640795236539E-15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41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4" width="6.421875" style="3" customWidth="1"/>
    <col min="5" max="5" width="3.7109375" style="3" customWidth="1"/>
    <col min="6" max="10" width="6.421875" style="3" customWidth="1"/>
    <col min="11" max="11" width="3.7109375" style="3" customWidth="1"/>
    <col min="12" max="22" width="6.421875" style="3" customWidth="1"/>
    <col min="23" max="23" width="7.28125" style="3" customWidth="1"/>
    <col min="24" max="24" width="2.7109375" style="3" customWidth="1"/>
    <col min="25" max="25" width="6.421875" style="3" customWidth="1"/>
    <col min="26" max="26" width="2.7109375" style="3" customWidth="1"/>
    <col min="27" max="30" width="6.421875" style="3" customWidth="1"/>
    <col min="31" max="31" width="2.7109375" style="3" customWidth="1"/>
    <col min="32" max="35" width="6.421875" style="3" customWidth="1"/>
    <col min="36" max="36" width="2.7109375" style="3" customWidth="1"/>
    <col min="37" max="16384" width="6.421875" style="3" customWidth="1"/>
  </cols>
  <sheetData>
    <row r="1" ht="15">
      <c r="A1" s="18" t="s">
        <v>91</v>
      </c>
    </row>
    <row r="4" ht="12.75">
      <c r="A4" s="5" t="s">
        <v>80</v>
      </c>
    </row>
    <row r="5" spans="1:42" ht="12.75">
      <c r="A5" s="3" t="s">
        <v>73</v>
      </c>
      <c r="P5" s="3" t="s">
        <v>62</v>
      </c>
      <c r="AM5" s="3" t="s">
        <v>62</v>
      </c>
      <c r="AP5" s="3" t="s">
        <v>62</v>
      </c>
    </row>
    <row r="7" spans="2:42" ht="12.75">
      <c r="B7" s="3" t="s">
        <v>72</v>
      </c>
      <c r="F7" s="3" t="s">
        <v>72</v>
      </c>
      <c r="L7" s="3" t="s">
        <v>72</v>
      </c>
      <c r="P7" s="3" t="s">
        <v>72</v>
      </c>
      <c r="W7" s="3" t="s">
        <v>75</v>
      </c>
      <c r="AA7" s="3" t="s">
        <v>75</v>
      </c>
      <c r="AF7" s="3" t="s">
        <v>75</v>
      </c>
      <c r="AK7" s="3" t="s">
        <v>76</v>
      </c>
      <c r="AM7" s="3" t="s">
        <v>76</v>
      </c>
      <c r="AP7" s="3" t="s">
        <v>76</v>
      </c>
    </row>
    <row r="8" spans="2:42" ht="12.75">
      <c r="B8" s="3" t="str">
        <f>'[1]1235-R12'!$B8</f>
        <v>cpx</v>
      </c>
      <c r="F8" s="3" t="s">
        <v>64</v>
      </c>
      <c r="L8" s="3" t="s">
        <v>38</v>
      </c>
      <c r="W8" s="3" t="s">
        <v>64</v>
      </c>
      <c r="Y8" s="3" t="s">
        <v>64</v>
      </c>
      <c r="AA8" s="3" t="s">
        <v>38</v>
      </c>
      <c r="AF8" s="3" t="str">
        <f>'[1]1235-R12'!$S8</f>
        <v>cpx</v>
      </c>
      <c r="AK8" s="3" t="s">
        <v>64</v>
      </c>
      <c r="AM8" s="3" t="s">
        <v>74</v>
      </c>
      <c r="AP8" s="3" t="s">
        <v>38</v>
      </c>
    </row>
    <row r="9" spans="1:45" ht="12.75">
      <c r="A9" s="5" t="s">
        <v>55</v>
      </c>
      <c r="B9" s="3" t="s">
        <v>32</v>
      </c>
      <c r="C9" s="3" t="s">
        <v>32</v>
      </c>
      <c r="D9" s="3" t="s">
        <v>32</v>
      </c>
      <c r="F9" s="3" t="s">
        <v>4</v>
      </c>
      <c r="G9" s="5" t="s">
        <v>54</v>
      </c>
      <c r="H9" s="3" t="s">
        <v>32</v>
      </c>
      <c r="I9" s="3" t="s">
        <v>4</v>
      </c>
      <c r="J9" s="5" t="s">
        <v>54</v>
      </c>
      <c r="L9" s="3" t="s">
        <v>32</v>
      </c>
      <c r="M9" s="3" t="s">
        <v>4</v>
      </c>
      <c r="N9" s="5" t="s">
        <v>54</v>
      </c>
      <c r="P9" s="3" t="s">
        <v>4</v>
      </c>
      <c r="Q9" s="5" t="s">
        <v>54</v>
      </c>
      <c r="R9" s="3" t="s">
        <v>2</v>
      </c>
      <c r="S9" s="5" t="s">
        <v>54</v>
      </c>
      <c r="T9" s="3" t="s">
        <v>2</v>
      </c>
      <c r="U9" s="5" t="s">
        <v>54</v>
      </c>
      <c r="W9" s="3" t="s">
        <v>32</v>
      </c>
      <c r="Y9" s="3" t="s">
        <v>32</v>
      </c>
      <c r="AA9" s="3" t="s">
        <v>4</v>
      </c>
      <c r="AB9" s="5" t="s">
        <v>54</v>
      </c>
      <c r="AC9" s="3" t="s">
        <v>4</v>
      </c>
      <c r="AD9" s="5" t="s">
        <v>54</v>
      </c>
      <c r="AF9" s="3" t="s">
        <v>2</v>
      </c>
      <c r="AG9" s="5" t="s">
        <v>54</v>
      </c>
      <c r="AH9" s="3" t="s">
        <v>4</v>
      </c>
      <c r="AI9" s="5" t="s">
        <v>54</v>
      </c>
      <c r="AK9" s="3" t="str">
        <f>'[1]1235-R12'!$X9</f>
        <v>core</v>
      </c>
      <c r="AM9" s="3" t="s">
        <v>4</v>
      </c>
      <c r="AN9" s="5" t="s">
        <v>54</v>
      </c>
      <c r="AP9" s="3" t="s">
        <v>4</v>
      </c>
      <c r="AQ9" s="5" t="s">
        <v>54</v>
      </c>
      <c r="AR9" s="3" t="s">
        <v>4</v>
      </c>
      <c r="AS9" s="5" t="s">
        <v>54</v>
      </c>
    </row>
    <row r="10" spans="2:44" ht="12.75">
      <c r="B10" s="3" t="s">
        <v>46</v>
      </c>
      <c r="C10" s="3" t="s">
        <v>35</v>
      </c>
      <c r="D10" s="3" t="s">
        <v>36</v>
      </c>
      <c r="F10" s="3" t="str">
        <f>'[1]1235-R12'!$E9</f>
        <v>rim</v>
      </c>
      <c r="H10" s="3" t="s">
        <v>46</v>
      </c>
      <c r="I10" s="3" t="s">
        <v>35</v>
      </c>
      <c r="L10" s="3" t="str">
        <f>'[1]1235-R12'!$J9</f>
        <v>rim</v>
      </c>
      <c r="M10" s="3" t="s">
        <v>35</v>
      </c>
      <c r="P10" s="3" t="s">
        <v>46</v>
      </c>
      <c r="R10" s="3" t="s">
        <v>36</v>
      </c>
      <c r="T10" s="3" t="s">
        <v>35</v>
      </c>
      <c r="AA10" s="3" t="s">
        <v>36</v>
      </c>
      <c r="AC10" s="3" t="s">
        <v>35</v>
      </c>
      <c r="AF10" s="3" t="s">
        <v>35</v>
      </c>
      <c r="AH10" s="3" t="s">
        <v>36</v>
      </c>
      <c r="AP10" s="3" t="s">
        <v>36</v>
      </c>
      <c r="AR10" s="3" t="s">
        <v>35</v>
      </c>
    </row>
    <row r="11" ht="12.75">
      <c r="AK11" s="3">
        <f>'[1]1235-R12'!$X11</f>
        <v>0</v>
      </c>
    </row>
    <row r="12" spans="1:45" ht="12.75">
      <c r="A12" s="3" t="str">
        <f>'[1]1235-R12'!$A15</f>
        <v>SiO2</v>
      </c>
      <c r="B12" s="3">
        <f>'[1]1235-R12'!B15</f>
        <v>49.385</v>
      </c>
      <c r="C12" s="3">
        <f>'[1]1235-R12'!C15</f>
        <v>52.468</v>
      </c>
      <c r="D12" s="3">
        <f>'[1]1235-R12'!D15</f>
        <v>51.416</v>
      </c>
      <c r="F12" s="3">
        <f>AVERAGE('[1]1235-R12'!$E15,'[1]1235-R12'!$H15)</f>
        <v>52.768</v>
      </c>
      <c r="G12" s="3">
        <f>STDEV('[1]1235-R12'!$E15,'[1]1235-R12'!$H15)</f>
        <v>0.4115361466490249</v>
      </c>
      <c r="H12" s="3">
        <f>'[1]1235-R12'!$I15</f>
        <v>49.058</v>
      </c>
      <c r="I12" s="3">
        <f>AVERAGE('[1]1235-R12'!$F15:$G15)</f>
        <v>50.211</v>
      </c>
      <c r="J12" s="3">
        <f>STDEV('[1]1235-R12'!$F15:$G15)</f>
        <v>0.3931513703407837</v>
      </c>
      <c r="L12" s="3">
        <f>'[1]1235-R12'!$J15</f>
        <v>52.203</v>
      </c>
      <c r="M12" s="3">
        <f>AVERAGE('[1]1235-R12'!$K15:$L15)</f>
        <v>50.6415</v>
      </c>
      <c r="N12" s="3">
        <f>STDEV('[1]1235-R12'!$K15:$L15)</f>
        <v>0.09970205614730697</v>
      </c>
      <c r="P12" s="3">
        <f aca="true" t="shared" si="0" ref="P12:P20">AVERAGE(B12,H12)</f>
        <v>49.2215</v>
      </c>
      <c r="Q12" s="3">
        <f aca="true" t="shared" si="1" ref="Q12:Q20">STDEV(B12,H12)</f>
        <v>0.2312239174475488</v>
      </c>
      <c r="R12" s="3">
        <f aca="true" t="shared" si="2" ref="R12:R20">AVERAGE(D12:F12,L12)</f>
        <v>52.129</v>
      </c>
      <c r="S12" s="3">
        <f aca="true" t="shared" si="3" ref="S12:S20">STDEV(D12:F12,L12)</f>
        <v>0.6790309271311572</v>
      </c>
      <c r="T12" s="3">
        <f aca="true" t="shared" si="4" ref="T12:T20">AVERAGE(C12,I12,M12)</f>
        <v>51.106833333333334</v>
      </c>
      <c r="U12" s="3">
        <f aca="true" t="shared" si="5" ref="U12:U20">STDEV(C12,I12,M12)</f>
        <v>1.1982961167144273</v>
      </c>
      <c r="W12" s="3">
        <f>'[1]1235-R12'!M15</f>
        <v>50.74</v>
      </c>
      <c r="Y12" s="3">
        <f>'[1]1235-R12'!N15</f>
        <v>49.377</v>
      </c>
      <c r="AA12" s="3">
        <f>AVERAGE('[1]1235-R12'!$O15,'[1]1235-R12'!$R15)</f>
        <v>51.1815</v>
      </c>
      <c r="AB12" s="3">
        <f>STDEV('[1]1235-R12'!$O15,'[1]1235-R12'!$R15)</f>
        <v>0.25243712088321607</v>
      </c>
      <c r="AC12" s="3">
        <f>AVERAGE('[1]1235-R12'!$P15:$Q15)</f>
        <v>52.057</v>
      </c>
      <c r="AD12" s="3">
        <f>STDEV('[1]1235-R12'!$P15:$Q15)</f>
        <v>0.5656854249489808</v>
      </c>
      <c r="AF12" s="3">
        <f>AVERAGE('[1]1235-R12'!$S15:$T15,'[1]1235-R12'!$V15)</f>
        <v>51.443000000000005</v>
      </c>
      <c r="AG12" s="3">
        <f>STDEV('[1]1235-R12'!$S15:$T15,'[1]1235-R12'!$V15)</f>
        <v>0.7351306006409998</v>
      </c>
      <c r="AH12" s="3">
        <f>AVERAGE('[1]1235-R12'!$U15,'[1]1235-R12'!$W15)</f>
        <v>49.22</v>
      </c>
      <c r="AI12" s="3">
        <f>STDEV('[1]1235-R12'!$U15,'[1]1235-R12'!$W15)</f>
        <v>0.11030865786510058</v>
      </c>
      <c r="AK12" s="3">
        <f>'[1]1235-R12'!$X15</f>
        <v>48.56</v>
      </c>
      <c r="AM12" s="14">
        <f aca="true" t="shared" si="6" ref="AM12:AM20">AVERAGE(W12:Y12,AK12)</f>
        <v>49.559000000000005</v>
      </c>
      <c r="AN12" s="3">
        <f aca="true" t="shared" si="7" ref="AN12:AN20">STDEV(W12:Y12,AK12)</f>
        <v>1.1013369148448606</v>
      </c>
      <c r="AP12" s="3">
        <f aca="true" t="shared" si="8" ref="AP12:AP20">AVERAGE(AA12,AH12)</f>
        <v>50.20075</v>
      </c>
      <c r="AQ12" s="3">
        <f aca="true" t="shared" si="9" ref="AQ12:AQ20">STDEV(AA12,AH12)</f>
        <v>1.3869899512972872</v>
      </c>
      <c r="AR12" s="3">
        <f aca="true" t="shared" si="10" ref="AR12:AR20">AVERAGE(AC12,AF12)</f>
        <v>51.75</v>
      </c>
      <c r="AS12" s="3">
        <f aca="true" t="shared" si="11" ref="AS12:AS20">STDEV(AC12,AF12)</f>
        <v>0.4341635636500899</v>
      </c>
    </row>
    <row r="13" spans="1:45" ht="12.75">
      <c r="A13" s="3" t="str">
        <f>'[1]1235-R12'!$A18</f>
        <v>TiO2</v>
      </c>
      <c r="B13" s="3">
        <f>'[1]1235-R12'!B18</f>
        <v>0.761</v>
      </c>
      <c r="C13" s="3">
        <f>'[1]1235-R12'!C18</f>
        <v>0.327</v>
      </c>
      <c r="D13" s="3">
        <f>'[1]1235-R12'!D18</f>
        <v>0.437</v>
      </c>
      <c r="F13" s="3">
        <f>AVERAGE('[1]1235-R12'!$E18,'[1]1235-R12'!$H18)</f>
        <v>0.237</v>
      </c>
      <c r="G13" s="3">
        <f>STDEV('[1]1235-R12'!$E18,'[1]1235-R12'!$H18)</f>
        <v>0.016970562748477448</v>
      </c>
      <c r="H13" s="3">
        <f>'[1]1235-R12'!$I18</f>
        <v>1.111</v>
      </c>
      <c r="I13" s="3">
        <f>AVERAGE('[1]1235-R12'!$F18:$G18)</f>
        <v>0.593</v>
      </c>
      <c r="J13" s="3">
        <f>STDEV('[1]1235-R12'!$F18:$G18)</f>
        <v>0.08909545442950562</v>
      </c>
      <c r="L13" s="3">
        <f>'[1]1235-R12'!$J18</f>
        <v>0.292</v>
      </c>
      <c r="M13" s="3">
        <f>AVERAGE('[1]1235-R12'!$K18:$L18)</f>
        <v>0.486</v>
      </c>
      <c r="N13" s="3">
        <f>STDEV('[1]1235-R12'!$K18:$L18)</f>
        <v>0.0014142135623730963</v>
      </c>
      <c r="P13" s="3">
        <f t="shared" si="0"/>
        <v>0.9359999999999999</v>
      </c>
      <c r="Q13" s="3">
        <f t="shared" si="1"/>
        <v>0.24748737341529214</v>
      </c>
      <c r="R13" s="3">
        <f t="shared" si="2"/>
        <v>0.322</v>
      </c>
      <c r="S13" s="3">
        <f t="shared" si="3"/>
        <v>0.10331989159885907</v>
      </c>
      <c r="T13" s="3">
        <f t="shared" si="4"/>
        <v>0.4686666666666666</v>
      </c>
      <c r="U13" s="3">
        <f t="shared" si="5"/>
        <v>0.1338444370653236</v>
      </c>
      <c r="W13" s="3">
        <f>'[1]1235-R12'!M18</f>
        <v>0.654</v>
      </c>
      <c r="Y13" s="3">
        <f>'[1]1235-R12'!N18</f>
        <v>0.741</v>
      </c>
      <c r="AA13" s="3">
        <f>AVERAGE('[1]1235-R12'!$O18,'[1]1235-R12'!$R18)</f>
        <v>0.418</v>
      </c>
      <c r="AB13" s="3">
        <f>STDEV('[1]1235-R12'!$O18,'[1]1235-R12'!$R18)</f>
        <v>0.01555634918610406</v>
      </c>
      <c r="AC13" s="3">
        <f>AVERAGE('[1]1235-R12'!$P18:$Q18)</f>
        <v>0.3095</v>
      </c>
      <c r="AD13" s="3">
        <f>STDEV('[1]1235-R12'!$P18:$Q18)</f>
        <v>0.03606244584051445</v>
      </c>
      <c r="AF13" s="3">
        <f>AVERAGE('[1]1235-R12'!$S18:$T18,'[1]1235-R12'!$V18)</f>
        <v>0.3793333333333333</v>
      </c>
      <c r="AG13" s="3">
        <f>STDEV('[1]1235-R12'!$S18:$T18,'[1]1235-R12'!$V18)</f>
        <v>0.12561979674133122</v>
      </c>
      <c r="AH13" s="3">
        <f>AVERAGE('[1]1235-R12'!$U18,'[1]1235-R12'!$W18)</f>
        <v>0.8029999999999999</v>
      </c>
      <c r="AI13" s="3">
        <f>STDEV('[1]1235-R12'!$U18,'[1]1235-R12'!$W18)</f>
        <v>0.02262741699796946</v>
      </c>
      <c r="AK13" s="3">
        <f>'[1]1235-R12'!$X18</f>
        <v>0.979</v>
      </c>
      <c r="AM13" s="14">
        <f t="shared" si="6"/>
        <v>0.7913333333333333</v>
      </c>
      <c r="AN13" s="3">
        <f t="shared" si="7"/>
        <v>0.16824486123900845</v>
      </c>
      <c r="AP13" s="3">
        <f t="shared" si="8"/>
        <v>0.6104999999999999</v>
      </c>
      <c r="AQ13" s="3">
        <f t="shared" si="9"/>
        <v>0.27223611075682086</v>
      </c>
      <c r="AR13" s="3">
        <f t="shared" si="10"/>
        <v>0.34441666666666665</v>
      </c>
      <c r="AS13" s="3">
        <f t="shared" si="11"/>
        <v>0.049379623552860546</v>
      </c>
    </row>
    <row r="14" spans="1:45" ht="12.75">
      <c r="A14" s="3" t="str">
        <f>'[1]1235-R12'!$A14</f>
        <v>Al2O3</v>
      </c>
      <c r="B14" s="3">
        <f>'[1]1235-R12'!B14</f>
        <v>3.921</v>
      </c>
      <c r="C14" s="3">
        <f>'[1]1235-R12'!C14</f>
        <v>2.146</v>
      </c>
      <c r="D14" s="3">
        <f>'[1]1235-R12'!D14</f>
        <v>3.407</v>
      </c>
      <c r="F14" s="3">
        <f>AVERAGE('[1]1235-R12'!$E14,'[1]1235-R12'!$H14)</f>
        <v>1.95</v>
      </c>
      <c r="G14" s="3">
        <f>STDEV('[1]1235-R12'!$E14,'[1]1235-R12'!$H14)</f>
        <v>0.048083261120683875</v>
      </c>
      <c r="H14" s="3">
        <f>'[1]1235-R12'!$I14</f>
        <v>5.132</v>
      </c>
      <c r="I14" s="3">
        <f>AVERAGE('[1]1235-R12'!$F14:$G14)</f>
        <v>5.0685</v>
      </c>
      <c r="J14" s="3">
        <f>STDEV('[1]1235-R12'!$F14:$G14)</f>
        <v>0.6724585489083935</v>
      </c>
      <c r="L14" s="3">
        <f>'[1]1235-R12'!$J14</f>
        <v>2.216</v>
      </c>
      <c r="M14" s="3">
        <f>AVERAGE('[1]1235-R12'!$K14:$L14)</f>
        <v>3.6485000000000003</v>
      </c>
      <c r="N14" s="3">
        <f>STDEV('[1]1235-R12'!$K14:$L14)</f>
        <v>0.07424621202457574</v>
      </c>
      <c r="P14" s="3">
        <f t="shared" si="0"/>
        <v>4.5264999999999995</v>
      </c>
      <c r="Q14" s="3">
        <f t="shared" si="1"/>
        <v>0.8563063120169132</v>
      </c>
      <c r="R14" s="3">
        <f t="shared" si="2"/>
        <v>2.5243333333333333</v>
      </c>
      <c r="S14" s="3">
        <f t="shared" si="3"/>
        <v>0.7758958263409664</v>
      </c>
      <c r="T14" s="3">
        <f t="shared" si="4"/>
        <v>3.621</v>
      </c>
      <c r="U14" s="3">
        <f t="shared" si="5"/>
        <v>1.4614440632470345</v>
      </c>
      <c r="W14" s="3">
        <f>'[1]1235-R12'!M14</f>
        <v>3.17</v>
      </c>
      <c r="Y14" s="3">
        <f>'[1]1235-R12'!N14</f>
        <v>6.84</v>
      </c>
      <c r="AA14" s="3">
        <f>AVERAGE('[1]1235-R12'!$O14,'[1]1235-R12'!$R14)</f>
        <v>3.384</v>
      </c>
      <c r="AB14" s="3">
        <f>STDEV('[1]1235-R12'!$O14,'[1]1235-R12'!$R14)</f>
        <v>0.5190163773909255</v>
      </c>
      <c r="AC14" s="3">
        <f>AVERAGE('[1]1235-R12'!$P14:$Q14)</f>
        <v>2.6559999999999997</v>
      </c>
      <c r="AD14" s="3">
        <f>STDEV('[1]1235-R12'!$P14:$Q14)</f>
        <v>0.6986214998123107</v>
      </c>
      <c r="AF14" s="3">
        <f>AVERAGE('[1]1235-R12'!$S14:$T14,'[1]1235-R12'!$V14)</f>
        <v>3.0966666666666662</v>
      </c>
      <c r="AG14" s="3">
        <f>STDEV('[1]1235-R12'!$S14:$T14,'[1]1235-R12'!$V14)</f>
        <v>1.0087032930120392</v>
      </c>
      <c r="AH14" s="3">
        <f>AVERAGE('[1]1235-R12'!$U14,'[1]1235-R12'!$W14)</f>
        <v>5.5775</v>
      </c>
      <c r="AI14" s="3">
        <f>STDEV('[1]1235-R12'!$U14,'[1]1235-R12'!$W14)</f>
        <v>0.2835498192557987</v>
      </c>
      <c r="AK14" s="3">
        <f>'[1]1235-R12'!$X14</f>
        <v>5.468</v>
      </c>
      <c r="AM14" s="14">
        <f t="shared" si="6"/>
        <v>5.1593333333333335</v>
      </c>
      <c r="AN14" s="3">
        <f t="shared" si="7"/>
        <v>1.854368176315946</v>
      </c>
      <c r="AP14" s="3">
        <f t="shared" si="8"/>
        <v>4.48075</v>
      </c>
      <c r="AQ14" s="3">
        <f t="shared" si="9"/>
        <v>1.5510387245326942</v>
      </c>
      <c r="AR14" s="3">
        <f t="shared" si="10"/>
        <v>2.876333333333333</v>
      </c>
      <c r="AS14" s="3">
        <f t="shared" si="11"/>
        <v>0.31159838824286745</v>
      </c>
    </row>
    <row r="15" spans="1:45" ht="12.75">
      <c r="A15" s="3" t="str">
        <f>'[1]1235-R12'!$A21</f>
        <v>FeO</v>
      </c>
      <c r="B15" s="3">
        <f>'[1]1235-R12'!B21</f>
        <v>10.175</v>
      </c>
      <c r="C15" s="3">
        <f>'[1]1235-R12'!C21</f>
        <v>5.817</v>
      </c>
      <c r="D15" s="3">
        <f>'[1]1235-R12'!D21</f>
        <v>5.199</v>
      </c>
      <c r="F15" s="3">
        <f>AVERAGE('[1]1235-R12'!$E21,'[1]1235-R12'!$H21)</f>
        <v>4.9675</v>
      </c>
      <c r="G15" s="3">
        <f>STDEV('[1]1235-R12'!$E21,'[1]1235-R12'!$H21)</f>
        <v>0.4306280297426058</v>
      </c>
      <c r="H15" s="3">
        <f>'[1]1235-R12'!$I21</f>
        <v>8.242</v>
      </c>
      <c r="I15" s="3">
        <f>AVERAGE('[1]1235-R12'!$F21:$G21)</f>
        <v>5.0415</v>
      </c>
      <c r="J15" s="3">
        <f>STDEV('[1]1235-R12'!$F21:$G21)</f>
        <v>0.19304015126394367</v>
      </c>
      <c r="L15" s="3">
        <f>'[1]1235-R12'!$J21</f>
        <v>5.17</v>
      </c>
      <c r="M15" s="3">
        <f>AVERAGE('[1]1235-R12'!$K21:$L21)</f>
        <v>5.9465</v>
      </c>
      <c r="N15" s="3">
        <f>STDEV('[1]1235-R12'!$K21:$L21)</f>
        <v>0.13364318164424854</v>
      </c>
      <c r="P15" s="3">
        <f t="shared" si="0"/>
        <v>9.2085</v>
      </c>
      <c r="Q15" s="3">
        <f t="shared" si="1"/>
        <v>1.3668374080336079</v>
      </c>
      <c r="R15" s="3">
        <f t="shared" si="2"/>
        <v>5.112166666666666</v>
      </c>
      <c r="S15" s="3">
        <f t="shared" si="3"/>
        <v>0.1261213040423106</v>
      </c>
      <c r="T15" s="3">
        <f t="shared" si="4"/>
        <v>5.601666666666667</v>
      </c>
      <c r="U15" s="3">
        <f t="shared" si="5"/>
        <v>0.48942066091792236</v>
      </c>
      <c r="W15" s="3">
        <f>'[1]1235-R12'!M21</f>
        <v>10.942</v>
      </c>
      <c r="Y15" s="3">
        <f>'[1]1235-R12'!N21</f>
        <v>8.854</v>
      </c>
      <c r="AA15" s="3">
        <f>AVERAGE('[1]1235-R12'!$O21,'[1]1235-R12'!$R21)</f>
        <v>5.9905</v>
      </c>
      <c r="AB15" s="3">
        <f>STDEV('[1]1235-R12'!$O21,'[1]1235-R12'!$R21)</f>
        <v>0.6979143930311186</v>
      </c>
      <c r="AC15" s="3">
        <f>AVERAGE('[1]1235-R12'!$P21:$Q21)</f>
        <v>5.444</v>
      </c>
      <c r="AD15" s="3">
        <f>STDEV('[1]1235-R12'!$P21:$Q21)</f>
        <v>0.7339768388716411</v>
      </c>
      <c r="AF15" s="3">
        <f>AVERAGE('[1]1235-R12'!$S21:$T21,'[1]1235-R12'!$V21)</f>
        <v>5.350333333333334</v>
      </c>
      <c r="AG15" s="3">
        <f>STDEV('[1]1235-R12'!$S21:$T21,'[1]1235-R12'!$V21)</f>
        <v>0.1411996222846118</v>
      </c>
      <c r="AH15" s="3">
        <f>AVERAGE('[1]1235-R12'!$U21,'[1]1235-R12'!$W21)</f>
        <v>7.0915</v>
      </c>
      <c r="AI15" s="3">
        <f>STDEV('[1]1235-R12'!$U21,'[1]1235-R12'!$W21)</f>
        <v>0.3867874093090354</v>
      </c>
      <c r="AK15" s="3">
        <f>'[1]1235-R12'!$X21</f>
        <v>8.01</v>
      </c>
      <c r="AM15" s="14">
        <f t="shared" si="6"/>
        <v>9.268666666666666</v>
      </c>
      <c r="AN15" s="3">
        <f t="shared" si="7"/>
        <v>1.509343345078694</v>
      </c>
      <c r="AP15" s="3">
        <f t="shared" si="8"/>
        <v>6.541</v>
      </c>
      <c r="AQ15" s="3">
        <f t="shared" si="9"/>
        <v>0.7785245660863866</v>
      </c>
      <c r="AR15" s="3">
        <f t="shared" si="10"/>
        <v>5.397166666666667</v>
      </c>
      <c r="AS15" s="3">
        <f t="shared" si="11"/>
        <v>0.06623233517113926</v>
      </c>
    </row>
    <row r="16" spans="1:45" ht="12.75">
      <c r="A16" s="3" t="str">
        <f>'[1]1235-R12'!$A20</f>
        <v>MnO</v>
      </c>
      <c r="B16" s="3">
        <f>'[1]1235-R12'!B20</f>
        <v>0.289</v>
      </c>
      <c r="C16" s="3">
        <f>'[1]1235-R12'!C20</f>
        <v>0.164</v>
      </c>
      <c r="D16" s="3">
        <f>'[1]1235-R12'!D20</f>
        <v>0.165</v>
      </c>
      <c r="F16" s="3">
        <f>AVERAGE('[1]1235-R12'!$E20,'[1]1235-R12'!$H20)</f>
        <v>0.118</v>
      </c>
      <c r="G16" s="3">
        <f>STDEV('[1]1235-R12'!$E20,'[1]1235-R12'!$H20)</f>
        <v>0.04101219330881971</v>
      </c>
      <c r="H16" s="3">
        <f>'[1]1235-R12'!$I20</f>
        <v>0.223</v>
      </c>
      <c r="I16" s="3">
        <f>AVERAGE('[1]1235-R12'!$F20:$G20)</f>
        <v>0.1505</v>
      </c>
      <c r="J16" s="3">
        <f>STDEV('[1]1235-R12'!$F20:$G20)</f>
        <v>0.012020815280171319</v>
      </c>
      <c r="L16" s="3">
        <f>'[1]1235-R12'!$J20</f>
        <v>0.145</v>
      </c>
      <c r="M16" s="3">
        <f>AVERAGE('[1]1235-R12'!$K20:$L20)</f>
        <v>0.125</v>
      </c>
      <c r="N16" s="3">
        <f>STDEV('[1]1235-R12'!$K20:$L20)</f>
        <v>0.031112698372208036</v>
      </c>
      <c r="P16" s="3">
        <f t="shared" si="0"/>
        <v>0.256</v>
      </c>
      <c r="Q16" s="3">
        <f t="shared" si="1"/>
        <v>0.04666904755831198</v>
      </c>
      <c r="R16" s="3">
        <f t="shared" si="2"/>
        <v>0.1426666666666667</v>
      </c>
      <c r="S16" s="3">
        <f t="shared" si="3"/>
        <v>0.023586719427112556</v>
      </c>
      <c r="T16" s="3">
        <f t="shared" si="4"/>
        <v>0.1465</v>
      </c>
      <c r="U16" s="3">
        <f t="shared" si="5"/>
        <v>0.019805302320338277</v>
      </c>
      <c r="W16" s="3">
        <f>'[1]1235-R12'!M20</f>
        <v>0.289</v>
      </c>
      <c r="Y16" s="3">
        <f>'[1]1235-R12'!N20</f>
        <v>0.158</v>
      </c>
      <c r="AA16" s="3">
        <f>AVERAGE('[1]1235-R12'!$O20,'[1]1235-R12'!$R20)</f>
        <v>0.14750000000000002</v>
      </c>
      <c r="AB16" s="3">
        <f>STDEV('[1]1235-R12'!$O20,'[1]1235-R12'!$R20)</f>
        <v>0.024748737341529062</v>
      </c>
      <c r="AC16" s="3">
        <f>AVERAGE('[1]1235-R12'!$P20:$Q20)</f>
        <v>0.1475</v>
      </c>
      <c r="AD16" s="3">
        <f>STDEV('[1]1235-R12'!$P20:$Q20)</f>
        <v>0.009192388155425127</v>
      </c>
      <c r="AF16" s="3">
        <f>AVERAGE('[1]1235-R12'!$S20:$T20,'[1]1235-R12'!$V20)</f>
        <v>0.11066666666666668</v>
      </c>
      <c r="AG16" s="3">
        <f>STDEV('[1]1235-R12'!$S20:$T20,'[1]1235-R12'!$V20)</f>
        <v>0.032316146634976936</v>
      </c>
      <c r="AH16" s="3">
        <f>AVERAGE('[1]1235-R12'!$U20,'[1]1235-R12'!$W20)</f>
        <v>0.141</v>
      </c>
      <c r="AI16" s="3">
        <f>STDEV('[1]1235-R12'!$U20,'[1]1235-R12'!$W20)</f>
        <v>0.05091168824543146</v>
      </c>
      <c r="AK16" s="3">
        <f>'[1]1235-R12'!$X20</f>
        <v>0.174</v>
      </c>
      <c r="AM16" s="14">
        <f t="shared" si="6"/>
        <v>0.207</v>
      </c>
      <c r="AN16" s="3">
        <f t="shared" si="7"/>
        <v>0.07146327728281139</v>
      </c>
      <c r="AP16" s="3">
        <f t="shared" si="8"/>
        <v>0.14425</v>
      </c>
      <c r="AQ16" s="3">
        <f t="shared" si="9"/>
        <v>0.0045961940777125825</v>
      </c>
      <c r="AR16" s="3">
        <f t="shared" si="10"/>
        <v>0.12908333333333333</v>
      </c>
      <c r="AS16" s="3">
        <f t="shared" si="11"/>
        <v>0.026045099773704505</v>
      </c>
    </row>
    <row r="17" spans="1:45" ht="12.75">
      <c r="A17" s="3" t="str">
        <f>'[1]1235-R12'!$A13</f>
        <v>MgO</v>
      </c>
      <c r="B17" s="3">
        <f>'[1]1235-R12'!B13</f>
        <v>15.15</v>
      </c>
      <c r="C17" s="3">
        <f>'[1]1235-R12'!C13</f>
        <v>18.562</v>
      </c>
      <c r="D17" s="3">
        <f>'[1]1235-R12'!D13</f>
        <v>17.154</v>
      </c>
      <c r="F17" s="3">
        <f>AVERAGE('[1]1235-R12'!$E13,'[1]1235-R12'!$H13)</f>
        <v>18.217</v>
      </c>
      <c r="G17" s="3">
        <f>STDEV('[1]1235-R12'!$E13,'[1]1235-R12'!$H13)</f>
        <v>0.22768838354249094</v>
      </c>
      <c r="H17" s="3">
        <f>'[1]1235-R12'!$I13</f>
        <v>15.266</v>
      </c>
      <c r="I17" s="3">
        <f>AVERAGE('[1]1235-R12'!$F13:$G13)</f>
        <v>16.457</v>
      </c>
      <c r="J17" s="3">
        <f>STDEV('[1]1235-R12'!$F13:$G13)</f>
        <v>0.03394112549695557</v>
      </c>
      <c r="L17" s="3">
        <f>'[1]1235-R12'!$J13</f>
        <v>17.826</v>
      </c>
      <c r="M17" s="3">
        <f>AVERAGE('[1]1235-R12'!$K13:$L13)</f>
        <v>16.6825</v>
      </c>
      <c r="N17" s="3">
        <f>STDEV('[1]1235-R12'!$K13:$L13)</f>
        <v>0.12515790027001863</v>
      </c>
      <c r="P17" s="3">
        <f t="shared" si="0"/>
        <v>15.208</v>
      </c>
      <c r="Q17" s="3">
        <f t="shared" si="1"/>
        <v>0.08202438661763928</v>
      </c>
      <c r="R17" s="3">
        <f t="shared" si="2"/>
        <v>17.732333333333333</v>
      </c>
      <c r="S17" s="3">
        <f t="shared" si="3"/>
        <v>0.5376544739266181</v>
      </c>
      <c r="T17" s="3">
        <f t="shared" si="4"/>
        <v>17.233833333333337</v>
      </c>
      <c r="U17" s="3">
        <f t="shared" si="5"/>
        <v>1.1557389771627489</v>
      </c>
      <c r="W17" s="3">
        <f>'[1]1235-R12'!M13</f>
        <v>16.458</v>
      </c>
      <c r="Y17" s="3">
        <f>'[1]1235-R12'!N13</f>
        <v>14.591</v>
      </c>
      <c r="AA17" s="3">
        <f>AVERAGE('[1]1235-R12'!$O13,'[1]1235-R12'!$R13)</f>
        <v>17.165</v>
      </c>
      <c r="AB17" s="3">
        <f>STDEV('[1]1235-R12'!$O13,'[1]1235-R12'!$R13)</f>
        <v>0.8075159441151473</v>
      </c>
      <c r="AC17" s="3">
        <f>AVERAGE('[1]1235-R12'!$P13:$Q13)</f>
        <v>18.359</v>
      </c>
      <c r="AD17" s="3">
        <f>STDEV('[1]1235-R12'!$P13:$Q13)</f>
        <v>0.12020815280171177</v>
      </c>
      <c r="AF17" s="3">
        <f>AVERAGE('[1]1235-R12'!$S13:$T13,'[1]1235-R12'!$V13)</f>
        <v>17.288</v>
      </c>
      <c r="AG17" s="3">
        <f>STDEV('[1]1235-R12'!$S13:$T13,'[1]1235-R12'!$V13)</f>
        <v>0.8114751998675153</v>
      </c>
      <c r="AH17" s="3">
        <f>AVERAGE('[1]1235-R12'!$U13,'[1]1235-R12'!$W13)</f>
        <v>16.125500000000002</v>
      </c>
      <c r="AI17" s="3">
        <f>STDEV('[1]1235-R12'!$U13,'[1]1235-R12'!$W13)</f>
        <v>0.11808683245815205</v>
      </c>
      <c r="AK17" s="3">
        <f>'[1]1235-R12'!$X13</f>
        <v>15.331</v>
      </c>
      <c r="AM17" s="14">
        <f t="shared" si="6"/>
        <v>15.459999999999999</v>
      </c>
      <c r="AN17" s="3">
        <f t="shared" si="7"/>
        <v>0.9401611563982167</v>
      </c>
      <c r="AP17" s="3">
        <f t="shared" si="8"/>
        <v>16.64525</v>
      </c>
      <c r="AQ17" s="3">
        <f t="shared" si="9"/>
        <v>0.7350374990434033</v>
      </c>
      <c r="AR17" s="3">
        <f t="shared" si="10"/>
        <v>17.823500000000003</v>
      </c>
      <c r="AS17" s="3">
        <f t="shared" si="11"/>
        <v>0.7573113626506991</v>
      </c>
    </row>
    <row r="18" spans="1:45" ht="12" customHeight="1">
      <c r="A18" s="3" t="str">
        <f>'[1]1235-R12'!$A17</f>
        <v>CaO</v>
      </c>
      <c r="B18" s="3">
        <f>'[1]1235-R12'!B17</f>
        <v>20.126</v>
      </c>
      <c r="C18" s="3">
        <f>'[1]1235-R12'!C17</f>
        <v>20.99</v>
      </c>
      <c r="D18" s="3">
        <f>'[1]1235-R12'!D17</f>
        <v>22.406</v>
      </c>
      <c r="F18" s="3">
        <f>AVERAGE('[1]1235-R12'!$E17,'[1]1235-R12'!$H17)</f>
        <v>22.1285</v>
      </c>
      <c r="G18" s="3">
        <f>STDEV('[1]1235-R12'!$E17,'[1]1235-R12'!$H17)</f>
        <v>0.9029753595752139</v>
      </c>
      <c r="H18" s="3">
        <f>'[1]1235-R12'!$I17</f>
        <v>21.016</v>
      </c>
      <c r="I18" s="3">
        <f>AVERAGE('[1]1235-R12'!$F17:$G17)</f>
        <v>22.6045</v>
      </c>
      <c r="J18" s="3">
        <f>STDEV('[1]1235-R12'!$F17:$G17)</f>
        <v>0.3655742058732154</v>
      </c>
      <c r="L18" s="3">
        <f>'[1]1235-R12'!$J17</f>
        <v>22.469</v>
      </c>
      <c r="M18" s="3">
        <f>AVERAGE('[1]1235-R12'!$K17:$L17)</f>
        <v>22.503500000000003</v>
      </c>
      <c r="N18" s="3">
        <f>STDEV('[1]1235-R12'!$K17:$L17)</f>
        <v>0.3613315651860131</v>
      </c>
      <c r="P18" s="3">
        <f t="shared" si="0"/>
        <v>20.570999999999998</v>
      </c>
      <c r="Q18" s="3">
        <f t="shared" si="1"/>
        <v>0.6293250352561648</v>
      </c>
      <c r="R18" s="3">
        <f t="shared" si="2"/>
        <v>22.334500000000002</v>
      </c>
      <c r="S18" s="3">
        <f t="shared" si="3"/>
        <v>0.18116084013901834</v>
      </c>
      <c r="T18" s="3">
        <f t="shared" si="4"/>
        <v>22.032666666666668</v>
      </c>
      <c r="U18" s="3">
        <f t="shared" si="5"/>
        <v>0.9043868549097237</v>
      </c>
      <c r="W18" s="3">
        <f>'[1]1235-R12'!M17</f>
        <v>18.476</v>
      </c>
      <c r="Y18" s="3">
        <f>'[1]1235-R12'!N17</f>
        <v>18.388</v>
      </c>
      <c r="AA18" s="3">
        <f>AVERAGE('[1]1235-R12'!$O17,'[1]1235-R12'!$R17)</f>
        <v>21.576</v>
      </c>
      <c r="AB18" s="3">
        <f>STDEV('[1]1235-R12'!$O17,'[1]1235-R12'!$R17)</f>
        <v>1.146927199084613</v>
      </c>
      <c r="AC18" s="3">
        <f>AVERAGE('[1]1235-R12'!$P17:$Q17)</f>
        <v>21.3015</v>
      </c>
      <c r="AD18" s="3">
        <f>STDEV('[1]1235-R12'!$P17:$Q17)</f>
        <v>0.5777062402294784</v>
      </c>
      <c r="AF18" s="3">
        <f>AVERAGE('[1]1235-R12'!$S17:$T17,'[1]1235-R12'!$V17)</f>
        <v>22.388666666666666</v>
      </c>
      <c r="AG18" s="3">
        <f>STDEV('[1]1235-R12'!$S17:$T17,'[1]1235-R12'!$V17)</f>
        <v>0.44398460934302886</v>
      </c>
      <c r="AH18" s="3">
        <f>AVERAGE('[1]1235-R12'!$U17,'[1]1235-R12'!$W17)</f>
        <v>21.522</v>
      </c>
      <c r="AI18" s="3">
        <f>STDEV('[1]1235-R12'!$U17,'[1]1235-R12'!$W17)</f>
        <v>0.05939696961966973</v>
      </c>
      <c r="AK18" s="3">
        <f>'[1]1235-R12'!$X17</f>
        <v>21.038</v>
      </c>
      <c r="AM18" s="14">
        <f t="shared" si="6"/>
        <v>19.300666666666668</v>
      </c>
      <c r="AN18" s="3">
        <f t="shared" si="7"/>
        <v>1.5052180351475015</v>
      </c>
      <c r="AP18" s="3">
        <f t="shared" si="8"/>
        <v>21.549</v>
      </c>
      <c r="AQ18" s="3">
        <f t="shared" si="9"/>
        <v>0.03818376618407501</v>
      </c>
      <c r="AR18" s="3">
        <f t="shared" si="10"/>
        <v>21.845083333333335</v>
      </c>
      <c r="AS18" s="3">
        <f t="shared" si="11"/>
        <v>0.7687429222798918</v>
      </c>
    </row>
    <row r="19" spans="1:45" ht="12.75">
      <c r="A19" s="3" t="str">
        <f>'[1]1235-R12'!$A12</f>
        <v>Na2O</v>
      </c>
      <c r="B19" s="3">
        <f>'[1]1235-R12'!B12</f>
        <v>0.248</v>
      </c>
      <c r="C19" s="3">
        <f>'[1]1235-R12'!C12</f>
        <v>0.137</v>
      </c>
      <c r="D19" s="3">
        <f>'[1]1235-R12'!D12</f>
        <v>0.164</v>
      </c>
      <c r="F19" s="3">
        <f>AVERAGE('[1]1235-R12'!$E12,'[1]1235-R12'!$H12)</f>
        <v>0.1445</v>
      </c>
      <c r="G19" s="3">
        <f>STDEV('[1]1235-R12'!$E12,'[1]1235-R12'!$H12)</f>
        <v>0.0021213203435596446</v>
      </c>
      <c r="H19" s="3">
        <f>'[1]1235-R12'!$I12</f>
        <v>0.274</v>
      </c>
      <c r="I19" s="3">
        <f>AVERAGE('[1]1235-R12'!$F12:$G12)</f>
        <v>0.1965</v>
      </c>
      <c r="J19" s="3">
        <f>STDEV('[1]1235-R12'!$F12:$G12)</f>
        <v>0.01626345596729062</v>
      </c>
      <c r="L19" s="3">
        <f>'[1]1235-R12'!$J12</f>
        <v>0.163</v>
      </c>
      <c r="M19" s="3">
        <f>AVERAGE('[1]1235-R12'!$K12:$L12)</f>
        <v>0.201</v>
      </c>
      <c r="N19" s="3">
        <f>STDEV('[1]1235-R12'!$K12:$L12)</f>
        <v>0.009899494936611655</v>
      </c>
      <c r="P19" s="3">
        <f t="shared" si="0"/>
        <v>0.261</v>
      </c>
      <c r="Q19" s="3">
        <f t="shared" si="1"/>
        <v>0.01838477631085037</v>
      </c>
      <c r="R19" s="3">
        <f t="shared" si="2"/>
        <v>0.15716666666666668</v>
      </c>
      <c r="S19" s="3">
        <f t="shared" si="3"/>
        <v>0.010981044273352765</v>
      </c>
      <c r="T19" s="3">
        <f t="shared" si="4"/>
        <v>0.17816666666666667</v>
      </c>
      <c r="U19" s="3">
        <f t="shared" si="5"/>
        <v>0.035722308622670854</v>
      </c>
      <c r="W19" s="3">
        <f>'[1]1235-R12'!M12</f>
        <v>0.198</v>
      </c>
      <c r="Y19" s="3">
        <f>'[1]1235-R12'!N12</f>
        <v>0.651</v>
      </c>
      <c r="AA19" s="3">
        <f>AVERAGE('[1]1235-R12'!$O12,'[1]1235-R12'!$R12)</f>
        <v>0.1725</v>
      </c>
      <c r="AB19" s="3">
        <f>STDEV('[1]1235-R12'!$O12,'[1]1235-R12'!$R12)</f>
        <v>0.026162950903902478</v>
      </c>
      <c r="AC19" s="3">
        <f>AVERAGE('[1]1235-R12'!$P12:$Q12)</f>
        <v>0.122</v>
      </c>
      <c r="AD19" s="3">
        <f>STDEV('[1]1235-R12'!$P12:$Q12)</f>
        <v>0.03676955262170041</v>
      </c>
      <c r="AF19" s="3">
        <f>AVERAGE('[1]1235-R12'!$S12:$T12,'[1]1235-R12'!$V12)</f>
        <v>0.168</v>
      </c>
      <c r="AG19" s="3">
        <f>STDEV('[1]1235-R12'!$S12:$T12,'[1]1235-R12'!$V12)</f>
        <v>0.028213471959331736</v>
      </c>
      <c r="AH19" s="3">
        <f>AVERAGE('[1]1235-R12'!$U12,'[1]1235-R12'!$W12)</f>
        <v>0.218</v>
      </c>
      <c r="AI19" s="3">
        <f>STDEV('[1]1235-R12'!$U12,'[1]1235-R12'!$W12)</f>
        <v>0</v>
      </c>
      <c r="AK19" s="3">
        <f>'[1]1235-R12'!$X12</f>
        <v>0.24</v>
      </c>
      <c r="AM19" s="14">
        <f t="shared" si="6"/>
        <v>0.363</v>
      </c>
      <c r="AN19" s="3">
        <f t="shared" si="7"/>
        <v>0.2502978226033939</v>
      </c>
      <c r="AP19" s="3">
        <f t="shared" si="8"/>
        <v>0.19524999999999998</v>
      </c>
      <c r="AQ19" s="3">
        <f t="shared" si="9"/>
        <v>0.0321733585439881</v>
      </c>
      <c r="AR19" s="3">
        <f t="shared" si="10"/>
        <v>0.14500000000000002</v>
      </c>
      <c r="AS19" s="3">
        <f t="shared" si="11"/>
        <v>0.03252691193458102</v>
      </c>
    </row>
    <row r="20" spans="1:45" ht="12.75">
      <c r="A20" s="3" t="str">
        <f>'[1]1235-R12'!$A16</f>
        <v>K2O</v>
      </c>
      <c r="B20" s="3">
        <f>'[1]1235-R12'!B16</f>
        <v>0.005</v>
      </c>
      <c r="C20" s="3">
        <f>'[1]1235-R12'!C16</f>
        <v>0.016</v>
      </c>
      <c r="D20" s="3">
        <f>'[1]1235-R12'!D16</f>
        <v>0.012</v>
      </c>
      <c r="F20" s="3">
        <f>AVERAGE('[1]1235-R12'!$E16,'[1]1235-R12'!$H16)</f>
        <v>0.013000000000000001</v>
      </c>
      <c r="G20" s="3">
        <f>STDEV('[1]1235-R12'!$E16,'[1]1235-R12'!$H16)</f>
        <v>0.0014142135623730952</v>
      </c>
      <c r="H20" s="3">
        <f>'[1]1235-R12'!$I16</f>
        <v>0.007</v>
      </c>
      <c r="I20" s="3">
        <f>AVERAGE('[1]1235-R12'!$F16:$G16)</f>
        <v>0.012</v>
      </c>
      <c r="J20" s="3">
        <f>STDEV('[1]1235-R12'!$F16:$G16)</f>
        <v>0.008485281374238568</v>
      </c>
      <c r="L20" s="3">
        <f>'[1]1235-R12'!$J16</f>
        <v>0.004</v>
      </c>
      <c r="M20" s="3">
        <f>AVERAGE('[1]1235-R12'!$K16:$L16)</f>
        <v>0.004</v>
      </c>
      <c r="N20" s="3">
        <f>STDEV('[1]1235-R12'!$K16:$L16)</f>
        <v>0.00565685424949238</v>
      </c>
      <c r="P20" s="3">
        <f t="shared" si="0"/>
        <v>0.006</v>
      </c>
      <c r="Q20" s="3">
        <f t="shared" si="1"/>
        <v>0.001414213562373095</v>
      </c>
      <c r="R20" s="3">
        <f t="shared" si="2"/>
        <v>0.009666666666666667</v>
      </c>
      <c r="S20" s="3">
        <f t="shared" si="3"/>
        <v>0.004932882862316248</v>
      </c>
      <c r="T20" s="3">
        <f t="shared" si="4"/>
        <v>0.010666666666666666</v>
      </c>
      <c r="U20" s="3">
        <f t="shared" si="5"/>
        <v>0.006110100926607787</v>
      </c>
      <c r="W20" s="3">
        <f>'[1]1235-R12'!M16</f>
        <v>0.007</v>
      </c>
      <c r="Y20" s="3">
        <f>'[1]1235-R12'!N16</f>
        <v>0.024</v>
      </c>
      <c r="AA20" s="3">
        <f>AVERAGE('[1]1235-R12'!$O16,'[1]1235-R12'!$R16)</f>
        <v>0.003</v>
      </c>
      <c r="AB20" s="3">
        <f>STDEV('[1]1235-R12'!$O16,'[1]1235-R12'!$R16)</f>
        <v>0.0028284271247461905</v>
      </c>
      <c r="AC20" s="3">
        <f>AVERAGE('[1]1235-R12'!$P16:$Q16)</f>
        <v>0.0085</v>
      </c>
      <c r="AD20" s="3">
        <f>STDEV('[1]1235-R12'!$P16:$Q16)</f>
        <v>0.012020815280171309</v>
      </c>
      <c r="AF20" s="3">
        <f>AVERAGE('[1]1235-R12'!$S16:$T16,'[1]1235-R12'!$V16)</f>
        <v>0.006999999999999999</v>
      </c>
      <c r="AG20" s="3">
        <f>STDEV('[1]1235-R12'!$S16:$T16,'[1]1235-R12'!$V16)</f>
        <v>0.0036055512754639917</v>
      </c>
      <c r="AH20" s="3">
        <f>AVERAGE('[1]1235-R12'!$U16,'[1]1235-R12'!$W16)</f>
        <v>0.012</v>
      </c>
      <c r="AI20" s="3">
        <f>STDEV('[1]1235-R12'!$U16,'[1]1235-R12'!$W16)</f>
        <v>0.00282842712474619</v>
      </c>
      <c r="AK20" s="3">
        <f>'[1]1235-R12'!$X16</f>
        <v>0.01</v>
      </c>
      <c r="AM20" s="14">
        <f t="shared" si="6"/>
        <v>0.013666666666666667</v>
      </c>
      <c r="AN20" s="3">
        <f t="shared" si="7"/>
        <v>0.009073771725877467</v>
      </c>
      <c r="AP20" s="3">
        <f t="shared" si="8"/>
        <v>0.0075</v>
      </c>
      <c r="AQ20" s="3">
        <f t="shared" si="9"/>
        <v>0.006363961030678929</v>
      </c>
      <c r="AR20" s="3">
        <f t="shared" si="10"/>
        <v>0.00775</v>
      </c>
      <c r="AS20" s="3">
        <f t="shared" si="11"/>
        <v>0.0010606601717798223</v>
      </c>
    </row>
    <row r="21" ht="12.75">
      <c r="AM21" s="14"/>
    </row>
    <row r="22" spans="1:45" ht="12.75">
      <c r="A22" s="3" t="str">
        <f>'[1]1235-R12'!$A23</f>
        <v>Total</v>
      </c>
      <c r="B22" s="3">
        <f>'[1]1235-R12'!B23</f>
        <v>100.126</v>
      </c>
      <c r="C22" s="3">
        <f>'[1]1235-R12'!C23</f>
        <v>100.783</v>
      </c>
      <c r="D22" s="3">
        <f>'[1]1235-R12'!D23</f>
        <v>100.641</v>
      </c>
      <c r="F22" s="3">
        <f>AVERAGE('[1]1235-R12'!$E23,'[1]1235-R12'!$H23)</f>
        <v>100.74600000000001</v>
      </c>
      <c r="G22" s="3">
        <f>STDEV('[1]1235-R12'!$E23,'[1]1235-R12'!$H23)</f>
        <v>0.8089301576748663</v>
      </c>
      <c r="H22" s="3">
        <f>'[1]1235-R12'!$I23</f>
        <v>100.421</v>
      </c>
      <c r="I22" s="3">
        <f>AVERAGE('[1]1235-R12'!$F23:$G23)</f>
        <v>100.693</v>
      </c>
      <c r="J22" s="3">
        <f>STDEV('[1]1235-R12'!$F23:$G23)</f>
        <v>0.015556349186097936</v>
      </c>
      <c r="L22" s="3">
        <f>'[1]1235-R12'!$J23</f>
        <v>100.649</v>
      </c>
      <c r="M22" s="3">
        <f>AVERAGE('[1]1235-R12'!$K23:$L23)</f>
        <v>100.43</v>
      </c>
      <c r="N22" s="3">
        <f>STDEV('[1]1235-R12'!$K23:$L23)</f>
        <v>0.40587929239596626</v>
      </c>
      <c r="P22" s="3">
        <f>AVERAGE(B22,H22)</f>
        <v>100.27350000000001</v>
      </c>
      <c r="Q22" s="3">
        <f>STDEV(B22,H22)</f>
        <v>0.20859650045003272</v>
      </c>
      <c r="R22" s="3">
        <f>AVERAGE(D22:F22,L22)</f>
        <v>100.67866666666667</v>
      </c>
      <c r="S22" s="3">
        <f>STDEV(D22:F22,L22)</f>
        <v>0.05844940832321344</v>
      </c>
      <c r="T22" s="3">
        <f>AVERAGE(C22,I22,M22)</f>
        <v>100.63533333333334</v>
      </c>
      <c r="U22" s="3">
        <f>STDEV(C22,I22,M22)</f>
        <v>0.18342936878627694</v>
      </c>
      <c r="W22" s="3">
        <f>'[1]1235-R12'!M23</f>
        <v>101.01</v>
      </c>
      <c r="Y22" s="3">
        <f>'[1]1235-R12'!N23</f>
        <v>99.695</v>
      </c>
      <c r="AA22" s="3">
        <f>AVERAGE('[1]1235-R12'!$O23,'[1]1235-R12'!$R23)</f>
        <v>100.21799999999999</v>
      </c>
      <c r="AB22" s="3">
        <f>STDEV('[1]1235-R12'!$O23,'[1]1235-R12'!$R23)</f>
        <v>0.009899494936608692</v>
      </c>
      <c r="AC22" s="3">
        <f>AVERAGE('[1]1235-R12'!$P23:$Q23)</f>
        <v>100.625</v>
      </c>
      <c r="AD22" s="3">
        <f>STDEV('[1]1235-R12'!$P23:$Q23)</f>
        <v>0.0028284271247395985</v>
      </c>
      <c r="AF22" s="3">
        <f>AVERAGE('[1]1235-R12'!$S23:$T23,'[1]1235-R12'!$V23)</f>
        <v>100.48599999999999</v>
      </c>
      <c r="AG22" s="3">
        <f>STDEV('[1]1235-R12'!$S23:$T23,'[1]1235-R12'!$V23)</f>
        <v>0.14032818676231512</v>
      </c>
      <c r="AH22" s="3">
        <f>AVERAGE('[1]1235-R12'!$U23,'[1]1235-R12'!$W23)</f>
        <v>100.826</v>
      </c>
      <c r="AI22" s="3">
        <f>STDEV('[1]1235-R12'!$U23,'[1]1235-R12'!$W23)</f>
        <v>0.6491240251327878</v>
      </c>
      <c r="AK22" s="3">
        <f>'[1]1235-R12'!$X23</f>
        <v>99.917</v>
      </c>
      <c r="AM22" s="14">
        <f>AVERAGE(W22:Y22,AK22)</f>
        <v>100.20733333333332</v>
      </c>
      <c r="AN22" s="3">
        <f>STDEV(W22:Y22,AK22)</f>
        <v>0.7039363134103066</v>
      </c>
      <c r="AP22" s="3">
        <f>AVERAGE(AA22,AH22)</f>
        <v>100.52199999999999</v>
      </c>
      <c r="AQ22" s="3">
        <f>STDEV(AA22,AH22)</f>
        <v>0.42992092296026413</v>
      </c>
      <c r="AR22" s="3">
        <f>AVERAGE(AC22,AF22)</f>
        <v>100.5555</v>
      </c>
      <c r="AS22" s="3">
        <f>STDEV(AC22,AF22)</f>
        <v>0.09828784258493718</v>
      </c>
    </row>
    <row r="23" ht="12.75">
      <c r="AM23" s="14"/>
    </row>
    <row r="24" spans="1:45" ht="12.75">
      <c r="A24" s="3" t="str">
        <f>'[1]1235-R12'!$A82</f>
        <v>Si</v>
      </c>
      <c r="B24" s="3">
        <f>'[1]1235-R12'!B82</f>
        <v>1.8287986429618892</v>
      </c>
      <c r="C24" s="3">
        <f>'[1]1235-R12'!C82</f>
        <v>1.8939620147048877</v>
      </c>
      <c r="D24" s="3">
        <f>'[1]1235-R12'!D82</f>
        <v>1.863286609911612</v>
      </c>
      <c r="F24" s="3">
        <f>AVERAGE('[1]1235-R12'!$E82,'[1]1235-R12'!$H82)</f>
        <v>1.904676858870543</v>
      </c>
      <c r="G24" s="3">
        <f>STDEV('[1]1235-R12'!$E82,'[1]1235-R12'!$H82)</f>
        <v>0.000802439327737189</v>
      </c>
      <c r="H24" s="3">
        <f>'[1]1235-R12'!$I82</f>
        <v>1.8018132843780679</v>
      </c>
      <c r="I24" s="3">
        <f>AVERAGE('[1]1235-R12'!$F82:$G82)</f>
        <v>1.8192125020860874</v>
      </c>
      <c r="J24" s="3">
        <f>STDEV('[1]1235-R12'!$F82:$G82)</f>
        <v>0.015039725635586039</v>
      </c>
      <c r="L24" s="3">
        <f>'[1]1235-R12'!$J82</f>
        <v>1.8884645882131625</v>
      </c>
      <c r="M24" s="3">
        <f>AVERAGE('[1]1235-R12'!$K82:$L82)</f>
        <v>1.8430745755520461</v>
      </c>
      <c r="N24" s="3">
        <f>STDEV('[1]1235-R12'!$K82:$L82)</f>
        <v>0.011267411517087138</v>
      </c>
      <c r="P24" s="3">
        <f aca="true" t="shared" si="12" ref="P24:P32">AVERAGE(B24,H24)</f>
        <v>1.8153059636699784</v>
      </c>
      <c r="Q24" s="3">
        <f aca="true" t="shared" si="13" ref="Q24:Q32">STDEV(B24,H24)</f>
        <v>0.01908153004737068</v>
      </c>
      <c r="R24" s="3">
        <f aca="true" t="shared" si="14" ref="R24:R32">AVERAGE(D24:F24,L24)</f>
        <v>1.8854760189984392</v>
      </c>
      <c r="S24" s="3">
        <f aca="true" t="shared" si="15" ref="S24:S32">STDEV(D24:F24,L24)</f>
        <v>0.020856338045878595</v>
      </c>
      <c r="T24" s="3">
        <f aca="true" t="shared" si="16" ref="T24:T32">AVERAGE(C24,I24,M24)</f>
        <v>1.8520830307810072</v>
      </c>
      <c r="U24" s="3">
        <f aca="true" t="shared" si="17" ref="U24:U32">STDEV(C24,I24,M24)</f>
        <v>0.03818031702849244</v>
      </c>
      <c r="W24" s="3">
        <f>'[1]1235-R12'!M82</f>
        <v>1.8595968672987169</v>
      </c>
      <c r="Y24" s="3">
        <f>'[1]1235-R12'!N82</f>
        <v>1.8231353498992053</v>
      </c>
      <c r="AA24" s="3">
        <f>AVERAGE('[1]1235-R12'!$O82,'[1]1235-R12'!$R82)</f>
        <v>1.8645171429326037</v>
      </c>
      <c r="AB24" s="3">
        <f>STDEV('[1]1235-R12'!$O82,'[1]1235-R12'!$R82)</f>
        <v>0.007441240333305087</v>
      </c>
      <c r="AC24" s="3">
        <f>AVERAGE('[1]1235-R12'!$P82:$Q82)</f>
        <v>1.8809177950322182</v>
      </c>
      <c r="AD24" s="3">
        <f>STDEV('[1]1235-R12'!$P82:$Q82)</f>
        <v>0.024619543074945197</v>
      </c>
      <c r="AF24" s="3">
        <f>AVERAGE('[1]1235-R12'!$S82:$T82,'[1]1235-R12'!$V82)</f>
        <v>1.8666000251323334</v>
      </c>
      <c r="AG24" s="3">
        <f>STDEV('[1]1235-R12'!$S82:$T82,'[1]1235-R12'!$V82)</f>
        <v>0.024503961104849113</v>
      </c>
      <c r="AH24" s="3">
        <f>AVERAGE('[1]1235-R12'!$U82,'[1]1235-R12'!$W82)</f>
        <v>1.7886782016369869</v>
      </c>
      <c r="AI24" s="3">
        <f>STDEV('[1]1235-R12'!$U82,'[1]1235-R12'!$W82)</f>
        <v>0.00522326197498775</v>
      </c>
      <c r="AK24" s="3">
        <f>'[1]1235-R12'!$X82</f>
        <v>1.7895326495297206</v>
      </c>
      <c r="AM24" s="14">
        <f aca="true" t="shared" si="18" ref="AM24:AM32">AVERAGE(W24:Y24,AK24)</f>
        <v>1.8240882889092145</v>
      </c>
      <c r="AN24" s="3">
        <f aca="true" t="shared" si="19" ref="AN24:AN32">STDEV(W24:Y24,AK24)</f>
        <v>0.0350418281837996</v>
      </c>
      <c r="AP24" s="3">
        <f aca="true" t="shared" si="20" ref="AP24:AP32">AVERAGE(AA24,AH24)</f>
        <v>1.8265976722847954</v>
      </c>
      <c r="AQ24" s="3">
        <f aca="true" t="shared" si="21" ref="AQ24:AQ32">STDEV(AA24,AH24)</f>
        <v>0.053626229668133636</v>
      </c>
      <c r="AR24" s="3">
        <f aca="true" t="shared" si="22" ref="AR24:AR32">AVERAGE(AC24,AF24)</f>
        <v>1.8737589100822758</v>
      </c>
      <c r="AS24" s="3">
        <f aca="true" t="shared" si="23" ref="AS24:AS32">STDEV(AC24,AF24)</f>
        <v>0.010124192187677227</v>
      </c>
    </row>
    <row r="25" spans="1:45" ht="12.75">
      <c r="A25" s="3" t="str">
        <f>'[1]1235-R12'!$A85</f>
        <v>Ti</v>
      </c>
      <c r="B25" s="3">
        <f>'[1]1235-R12'!B85</f>
        <v>0.02119220950090169</v>
      </c>
      <c r="C25" s="3">
        <f>'[1]1235-R12'!C85</f>
        <v>0.008876571518208835</v>
      </c>
      <c r="D25" s="3">
        <f>'[1]1235-R12'!D85</f>
        <v>0.011909226695817605</v>
      </c>
      <c r="F25" s="3">
        <f>AVERAGE('[1]1235-R12'!$E85,'[1]1235-R12'!$H85)</f>
        <v>0.006434976443345317</v>
      </c>
      <c r="G25" s="3">
        <f>STDEV('[1]1235-R12'!$E85,'[1]1235-R12'!$H85)</f>
        <v>0.0005081223238634848</v>
      </c>
      <c r="H25" s="3">
        <f>'[1]1235-R12'!$I85</f>
        <v>0.030685609486867053</v>
      </c>
      <c r="I25" s="3">
        <f>AVERAGE('[1]1235-R12'!$F85:$G85)</f>
        <v>0.016156414866848438</v>
      </c>
      <c r="J25" s="3">
        <f>STDEV('[1]1235-R12'!$F85:$G85)</f>
        <v>0.0024204412083308835</v>
      </c>
      <c r="L25" s="3">
        <f>'[1]1235-R12'!$J85</f>
        <v>0.00794359299949474</v>
      </c>
      <c r="M25" s="3">
        <f>AVERAGE('[1]1235-R12'!$K85:$L85)</f>
        <v>0.013301303796994946</v>
      </c>
      <c r="N25" s="3">
        <f>STDEV('[1]1235-R12'!$K85:$L85)</f>
        <v>9.383382380627734E-05</v>
      </c>
      <c r="P25" s="3">
        <f t="shared" si="12"/>
        <v>0.025938909493884374</v>
      </c>
      <c r="Q25" s="3">
        <f t="shared" si="13"/>
        <v>0.00671284750659236</v>
      </c>
      <c r="R25" s="3">
        <f t="shared" si="14"/>
        <v>0.008762598712885887</v>
      </c>
      <c r="S25" s="3">
        <f t="shared" si="15"/>
        <v>0.002827531029997502</v>
      </c>
      <c r="T25" s="3">
        <f t="shared" si="16"/>
        <v>0.012778096727350738</v>
      </c>
      <c r="U25" s="3">
        <f t="shared" si="17"/>
        <v>0.003668015679284557</v>
      </c>
      <c r="W25" s="3">
        <f>'[1]1235-R12'!M85</f>
        <v>0.018024650004488864</v>
      </c>
      <c r="Y25" s="3">
        <f>'[1]1235-R12'!N85</f>
        <v>0.02057468378286807</v>
      </c>
      <c r="AA25" s="3">
        <f>AVERAGE('[1]1235-R12'!$O85,'[1]1235-R12'!$R85)</f>
        <v>0.011451010251418123</v>
      </c>
      <c r="AB25" s="3">
        <f>STDEV('[1]1235-R12'!$O85,'[1]1235-R12'!$R85)</f>
        <v>0.00041539172106480756</v>
      </c>
      <c r="AC25" s="3">
        <f>AVERAGE('[1]1235-R12'!$P85:$Q85)</f>
        <v>0.008408346441656602</v>
      </c>
      <c r="AD25" s="3">
        <f>STDEV('[1]1235-R12'!$P85:$Q85)</f>
        <v>0.0009611630408548529</v>
      </c>
      <c r="AF25" s="3">
        <f>AVERAGE('[1]1235-R12'!$S85:$T85,'[1]1235-R12'!$V85)</f>
        <v>0.010353938150898091</v>
      </c>
      <c r="AG25" s="3">
        <f>STDEV('[1]1235-R12'!$S85:$T85,'[1]1235-R12'!$V85)</f>
        <v>0.003440673846140101</v>
      </c>
      <c r="AH25" s="3">
        <f>AVERAGE('[1]1235-R12'!$U85,'[1]1235-R12'!$W85)</f>
        <v>0.021946283827913304</v>
      </c>
      <c r="AI25" s="3">
        <f>STDEV('[1]1235-R12'!$U85,'[1]1235-R12'!$W85)</f>
        <v>0.0007316336885816227</v>
      </c>
      <c r="AK25" s="3">
        <f>'[1]1235-R12'!$X85</f>
        <v>0.02713091178598796</v>
      </c>
      <c r="AM25" s="14">
        <f t="shared" si="18"/>
        <v>0.021910081857781632</v>
      </c>
      <c r="AN25" s="3">
        <f t="shared" si="19"/>
        <v>0.004697708688516135</v>
      </c>
      <c r="AP25" s="3">
        <f t="shared" si="20"/>
        <v>0.016698647039665712</v>
      </c>
      <c r="AQ25" s="3">
        <f t="shared" si="21"/>
        <v>0.007421279116347744</v>
      </c>
      <c r="AR25" s="3">
        <f t="shared" si="22"/>
        <v>0.009381142296277347</v>
      </c>
      <c r="AS25" s="3">
        <f t="shared" si="23"/>
        <v>0.0013757410910249822</v>
      </c>
    </row>
    <row r="26" spans="1:45" ht="12.75">
      <c r="A26" s="3" t="str">
        <f>'[1]1235-R12'!$A81</f>
        <v>Al</v>
      </c>
      <c r="B26" s="3">
        <f>'[1]1235-R12'!B81</f>
        <v>0.1711289153275556</v>
      </c>
      <c r="C26" s="3">
        <f>'[1]1235-R12'!C81</f>
        <v>0.09129819574054387</v>
      </c>
      <c r="D26" s="3">
        <f>'[1]1235-R12'!D81</f>
        <v>0.14551549210851858</v>
      </c>
      <c r="F26" s="3">
        <f>AVERAGE('[1]1235-R12'!$E81,'[1]1235-R12'!$H81)</f>
        <v>0.0829495424360093</v>
      </c>
      <c r="G26" s="3">
        <f>STDEV('[1]1235-R12'!$E81,'[1]1235-R12'!$H81)</f>
        <v>0.0014335315102035886</v>
      </c>
      <c r="H26" s="3">
        <f>'[1]1235-R12'!$I81</f>
        <v>0.22214795314802696</v>
      </c>
      <c r="I26" s="3">
        <f>AVERAGE('[1]1235-R12'!$F81:$G81)</f>
        <v>0.21642448644411666</v>
      </c>
      <c r="J26" s="3">
        <f>STDEV('[1]1235-R12'!$F81:$G81)</f>
        <v>0.02862012954088489</v>
      </c>
      <c r="L26" s="3">
        <f>'[1]1235-R12'!$J81</f>
        <v>0.09447977764301804</v>
      </c>
      <c r="M26" s="3">
        <f>AVERAGE('[1]1235-R12'!$K81:$L81)</f>
        <v>0.15650310665951117</v>
      </c>
      <c r="N26" s="3">
        <f>STDEV('[1]1235-R12'!$K81:$L81)</f>
        <v>0.0038332899421478525</v>
      </c>
      <c r="P26" s="3">
        <f t="shared" si="12"/>
        <v>0.19663843423779126</v>
      </c>
      <c r="Q26" s="3">
        <f t="shared" si="13"/>
        <v>0.03607590761246846</v>
      </c>
      <c r="R26" s="3">
        <f t="shared" si="14"/>
        <v>0.10764827072918197</v>
      </c>
      <c r="S26" s="3">
        <f t="shared" si="15"/>
        <v>0.033296868054308114</v>
      </c>
      <c r="T26" s="3">
        <f t="shared" si="16"/>
        <v>0.1547419296147239</v>
      </c>
      <c r="U26" s="3">
        <f t="shared" si="17"/>
        <v>0.0625817342740361</v>
      </c>
      <c r="W26" s="3">
        <f>'[1]1235-R12'!M81</f>
        <v>0.13692518232592327</v>
      </c>
      <c r="Y26" s="3">
        <f>'[1]1235-R12'!N81</f>
        <v>0.2976501024637442</v>
      </c>
      <c r="AA26" s="3">
        <f>AVERAGE('[1]1235-R12'!$O81,'[1]1235-R12'!$R81)</f>
        <v>0.14530207028940823</v>
      </c>
      <c r="AB26" s="3">
        <f>STDEV('[1]1235-R12'!$O81,'[1]1235-R12'!$R81)</f>
        <v>0.02242065081171903</v>
      </c>
      <c r="AC26" s="3">
        <f>AVERAGE('[1]1235-R12'!$P81:$Q81)</f>
        <v>0.11306866358170278</v>
      </c>
      <c r="AD26" s="3">
        <f>STDEV('[1]1235-R12'!$P81:$Q81)</f>
        <v>0.029498353505742248</v>
      </c>
      <c r="AF26" s="3">
        <f>AVERAGE('[1]1235-R12'!$S81:$T81,'[1]1235-R12'!$V81)</f>
        <v>0.13246036207129394</v>
      </c>
      <c r="AG26" s="3">
        <f>STDEV('[1]1235-R12'!$S81:$T81,'[1]1235-R12'!$V81)</f>
        <v>0.043252081366443755</v>
      </c>
      <c r="AH26" s="3">
        <f>AVERAGE('[1]1235-R12'!$U81,'[1]1235-R12'!$W81)</f>
        <v>0.23885340521889115</v>
      </c>
      <c r="AI26" s="3">
        <f>STDEV('[1]1235-R12'!$U81,'[1]1235-R12'!$W81)</f>
        <v>0.01091150484252935</v>
      </c>
      <c r="AK26" s="3">
        <f>'[1]1235-R12'!$X81</f>
        <v>0.23748991763928384</v>
      </c>
      <c r="AM26" s="14">
        <f t="shared" si="18"/>
        <v>0.22402173414298376</v>
      </c>
      <c r="AN26" s="3">
        <f t="shared" si="19"/>
        <v>0.0812044885664872</v>
      </c>
      <c r="AP26" s="3">
        <f t="shared" si="20"/>
        <v>0.19207773775414969</v>
      </c>
      <c r="AQ26" s="3">
        <f t="shared" si="21"/>
        <v>0.06615078331769134</v>
      </c>
      <c r="AR26" s="3">
        <f t="shared" si="22"/>
        <v>0.12276451282649836</v>
      </c>
      <c r="AS26" s="3">
        <f t="shared" si="23"/>
        <v>0.013712001500714785</v>
      </c>
    </row>
    <row r="27" spans="1:45" ht="12.75">
      <c r="A27" s="3" t="str">
        <f>'[1]1235-R12'!$A87</f>
        <v>Mn</v>
      </c>
      <c r="B27" s="3">
        <f>'[1]1235-R12'!B87</f>
        <v>0.009064720437138546</v>
      </c>
      <c r="C27" s="3">
        <f>'[1]1235-R12'!C87</f>
        <v>0.005014254142303928</v>
      </c>
      <c r="D27" s="3">
        <f>'[1]1235-R12'!D87</f>
        <v>0.005064668908144861</v>
      </c>
      <c r="F27" s="3">
        <f>AVERAGE('[1]1235-R12'!$E87,'[1]1235-R12'!$H87)</f>
        <v>0.0036030786911603763</v>
      </c>
      <c r="G27" s="3">
        <f>STDEV('[1]1235-R12'!$E87,'[1]1235-R12'!$H87)</f>
        <v>0.0012272806053384385</v>
      </c>
      <c r="H27" s="3">
        <f>'[1]1235-R12'!$I87</f>
        <v>0.006937301153231298</v>
      </c>
      <c r="I27" s="3">
        <f>AVERAGE('[1]1235-R12'!$F87:$G87)</f>
        <v>0.004618473692232685</v>
      </c>
      <c r="J27" s="3">
        <f>STDEV('[1]1235-R12'!$F87:$G87)</f>
        <v>0.0003668764098629737</v>
      </c>
      <c r="L27" s="3">
        <f>'[1]1235-R12'!$J87</f>
        <v>0.004442906004143128</v>
      </c>
      <c r="M27" s="3">
        <f>AVERAGE('[1]1235-R12'!$K87:$L87)</f>
        <v>0.0038552653903380935</v>
      </c>
      <c r="N27" s="3">
        <f>STDEV('[1]1235-R12'!$K87:$L87)</f>
        <v>0.0009750573528346571</v>
      </c>
      <c r="P27" s="3">
        <f t="shared" si="12"/>
        <v>0.008001010795184922</v>
      </c>
      <c r="Q27" s="3">
        <f t="shared" si="13"/>
        <v>0.0015043126020778438</v>
      </c>
      <c r="R27" s="3">
        <f t="shared" si="14"/>
        <v>0.004370217867816121</v>
      </c>
      <c r="S27" s="3">
        <f t="shared" si="15"/>
        <v>0.0007335013050214759</v>
      </c>
      <c r="T27" s="3">
        <f t="shared" si="16"/>
        <v>0.004495997741624903</v>
      </c>
      <c r="U27" s="3">
        <f t="shared" si="17"/>
        <v>0.0005891213802382247</v>
      </c>
      <c r="W27" s="3">
        <f>'[1]1235-R12'!M87</f>
        <v>0.008971228635458033</v>
      </c>
      <c r="Y27" s="3">
        <f>'[1]1235-R12'!N87</f>
        <v>0.0049412523987408955</v>
      </c>
      <c r="AA27" s="3">
        <f>AVERAGE('[1]1235-R12'!$O87,'[1]1235-R12'!$R87)</f>
        <v>0.004550905776034459</v>
      </c>
      <c r="AB27" s="3">
        <f>STDEV('[1]1235-R12'!$O87,'[1]1235-R12'!$R87)</f>
        <v>0.000759364120424087</v>
      </c>
      <c r="AC27" s="3">
        <f>AVERAGE('[1]1235-R12'!$P87:$Q87)</f>
        <v>0.004514329667651805</v>
      </c>
      <c r="AD27" s="3">
        <f>STDEV('[1]1235-R12'!$P87:$Q87)</f>
        <v>0.00029135222365731954</v>
      </c>
      <c r="AF27" s="3">
        <f>AVERAGE('[1]1235-R12'!$S87:$T87,'[1]1235-R12'!$V87)</f>
        <v>0.0034015042730634465</v>
      </c>
      <c r="AG27" s="3">
        <f>STDEV('[1]1235-R12'!$S87:$T87,'[1]1235-R12'!$V87)</f>
        <v>0.0009935960817376967</v>
      </c>
      <c r="AH27" s="3">
        <f>AVERAGE('[1]1235-R12'!$U87,'[1]1235-R12'!$W87)</f>
        <v>0.0043360382046056245</v>
      </c>
      <c r="AI27" s="3">
        <f>STDEV('[1]1235-R12'!$U87,'[1]1235-R12'!$W87)</f>
        <v>0.0015446982579636654</v>
      </c>
      <c r="AK27" s="3">
        <f>'[1]1235-R12'!$X87</f>
        <v>0.005431201752771505</v>
      </c>
      <c r="AM27" s="14">
        <f t="shared" si="18"/>
        <v>0.006447894262323478</v>
      </c>
      <c r="AN27" s="3">
        <f t="shared" si="19"/>
        <v>0.0021989599499218993</v>
      </c>
      <c r="AP27" s="3">
        <f t="shared" si="20"/>
        <v>0.004443471990320042</v>
      </c>
      <c r="AQ27" s="3">
        <f t="shared" si="21"/>
        <v>0.00015193431681441373</v>
      </c>
      <c r="AR27" s="3">
        <f t="shared" si="22"/>
        <v>0.0039579169703576255</v>
      </c>
      <c r="AS27" s="3">
        <f t="shared" si="23"/>
        <v>0.0007868863827900235</v>
      </c>
    </row>
    <row r="28" spans="1:45" ht="12.75">
      <c r="A28" s="3" t="str">
        <f>'[1]1235-R12'!$A88</f>
        <v>Fe2</v>
      </c>
      <c r="B28" s="3">
        <f>'[1]1235-R12'!B88</f>
        <v>0.31510931715811963</v>
      </c>
      <c r="C28" s="3">
        <f>'[1]1235-R12'!C88</f>
        <v>0.17560295203168455</v>
      </c>
      <c r="D28" s="3">
        <f>'[1]1235-R12'!D88</f>
        <v>0.15756406895483924</v>
      </c>
      <c r="F28" s="3">
        <f>AVERAGE('[1]1235-R12'!$E88,'[1]1235-R12'!$H88)</f>
        <v>0.1500016005583441</v>
      </c>
      <c r="G28" s="3">
        <f>STDEV('[1]1235-R12'!$E88,'[1]1235-R12'!$H88)</f>
        <v>0.01410565524689269</v>
      </c>
      <c r="H28" s="3">
        <f>'[1]1235-R12'!$I88</f>
        <v>0.2531561893867623</v>
      </c>
      <c r="I28" s="3">
        <f>AVERAGE('[1]1235-R12'!$F88:$G88)</f>
        <v>0.15275518066435517</v>
      </c>
      <c r="J28" s="3">
        <f>STDEV('[1]1235-R12'!$F88:$G88)</f>
        <v>0.005782294757259088</v>
      </c>
      <c r="L28" s="3">
        <f>'[1]1235-R12'!$J88</f>
        <v>0.15640834507829585</v>
      </c>
      <c r="M28" s="3">
        <f>AVERAGE('[1]1235-R12'!$K88:$L88)</f>
        <v>0.180980492388999</v>
      </c>
      <c r="N28" s="3">
        <f>STDEV('[1]1235-R12'!$K88:$L88)</f>
        <v>0.0033174613844389406</v>
      </c>
      <c r="P28" s="3">
        <f t="shared" si="12"/>
        <v>0.284132753272441</v>
      </c>
      <c r="Q28" s="3">
        <f t="shared" si="13"/>
        <v>0.04380747676284329</v>
      </c>
      <c r="R28" s="3">
        <f t="shared" si="14"/>
        <v>0.1546580048638264</v>
      </c>
      <c r="S28" s="3">
        <f t="shared" si="15"/>
        <v>0.00407375750527552</v>
      </c>
      <c r="T28" s="3">
        <f t="shared" si="16"/>
        <v>0.1697795416950129</v>
      </c>
      <c r="U28" s="3">
        <f t="shared" si="17"/>
        <v>0.014986698650812745</v>
      </c>
      <c r="W28" s="3">
        <f>'[1]1235-R12'!M88</f>
        <v>0.33536755716455297</v>
      </c>
      <c r="Y28" s="3">
        <f>'[1]1235-R12'!N88</f>
        <v>0.27339446866915385</v>
      </c>
      <c r="AA28" s="3">
        <f>AVERAGE('[1]1235-R12'!$O88,'[1]1235-R12'!$R88)</f>
        <v>0.18249443822324685</v>
      </c>
      <c r="AB28" s="3">
        <f>STDEV('[1]1235-R12'!$O88,'[1]1235-R12'!$R88)</f>
        <v>0.02109063337848594</v>
      </c>
      <c r="AC28" s="3">
        <f>AVERAGE('[1]1235-R12'!$P88:$Q88)</f>
        <v>0.1645222385909504</v>
      </c>
      <c r="AD28" s="3">
        <f>STDEV('[1]1235-R12'!$P88:$Q88)</f>
        <v>0.022543686616955303</v>
      </c>
      <c r="AF28" s="3">
        <f>AVERAGE('[1]1235-R12'!$S88:$T88,'[1]1235-R12'!$V88)</f>
        <v>0.16236095635242445</v>
      </c>
      <c r="AG28" s="3">
        <f>STDEV('[1]1235-R12'!$S88:$T88,'[1]1235-R12'!$V88)</f>
        <v>0.004599272556347224</v>
      </c>
      <c r="AH28" s="3">
        <f>AVERAGE('[1]1235-R12'!$U88,'[1]1235-R12'!$W88)</f>
        <v>0.21548948571549986</v>
      </c>
      <c r="AI28" s="3">
        <f>STDEV('[1]1235-R12'!$U88,'[1]1235-R12'!$W88)</f>
        <v>0.010642605701542133</v>
      </c>
      <c r="AK28" s="3">
        <f>'[1]1235-R12'!$X88</f>
        <v>0.24685928024554216</v>
      </c>
      <c r="AM28" s="14">
        <f t="shared" si="18"/>
        <v>0.2852071020264163</v>
      </c>
      <c r="AN28" s="3">
        <f t="shared" si="19"/>
        <v>0.045421167982758213</v>
      </c>
      <c r="AP28" s="3">
        <f t="shared" si="20"/>
        <v>0.19899196196937335</v>
      </c>
      <c r="AQ28" s="3">
        <f t="shared" si="21"/>
        <v>0.023331021827344325</v>
      </c>
      <c r="AR28" s="3">
        <f t="shared" si="22"/>
        <v>0.1634415974716874</v>
      </c>
      <c r="AS28" s="3">
        <f t="shared" si="23"/>
        <v>0.0015282573269197305</v>
      </c>
    </row>
    <row r="29" spans="1:45" ht="13.5" customHeight="1">
      <c r="A29" s="3" t="str">
        <f>'[1]1235-R12'!$A80</f>
        <v>Mg</v>
      </c>
      <c r="B29" s="3">
        <f>'[1]1235-R12'!B80</f>
        <v>0.8363576065031528</v>
      </c>
      <c r="C29" s="3">
        <f>'[1]1235-R12'!C80</f>
        <v>0.9988725272634477</v>
      </c>
      <c r="D29" s="3">
        <f>'[1]1235-R12'!D80</f>
        <v>0.9267344923144436</v>
      </c>
      <c r="F29" s="3">
        <f>AVERAGE('[1]1235-R12'!$E80,'[1]1235-R12'!$H80)</f>
        <v>0.9803216470846802</v>
      </c>
      <c r="G29" s="3">
        <f>STDEV('[1]1235-R12'!$E80,'[1]1235-R12'!$H80)</f>
        <v>0.019484328293045864</v>
      </c>
      <c r="H29" s="3">
        <f>'[1]1235-R12'!$I80</f>
        <v>0.835860397756981</v>
      </c>
      <c r="I29" s="3">
        <f>AVERAGE('[1]1235-R12'!$F80:$G80)</f>
        <v>0.888880191679578</v>
      </c>
      <c r="J29" s="3">
        <f>STDEV('[1]1235-R12'!$F80:$G80)</f>
        <v>0.0022218480170160273</v>
      </c>
      <c r="L29" s="3">
        <f>'[1]1235-R12'!$J80</f>
        <v>0.9613373845627232</v>
      </c>
      <c r="M29" s="3">
        <f>AVERAGE('[1]1235-R12'!$K80:$L80)</f>
        <v>0.9051019537026368</v>
      </c>
      <c r="N29" s="3">
        <f>STDEV('[1]1235-R12'!$K80:$L80)</f>
        <v>0.00303913118136571</v>
      </c>
      <c r="P29" s="3">
        <f t="shared" si="12"/>
        <v>0.8361090021300669</v>
      </c>
      <c r="Q29" s="3">
        <f t="shared" si="13"/>
        <v>0.0003515796760833924</v>
      </c>
      <c r="R29" s="3">
        <f t="shared" si="14"/>
        <v>0.956131174653949</v>
      </c>
      <c r="S29" s="3">
        <f t="shared" si="15"/>
        <v>0.027170282576796767</v>
      </c>
      <c r="T29" s="3">
        <f t="shared" si="16"/>
        <v>0.9309515575485542</v>
      </c>
      <c r="U29" s="3">
        <f t="shared" si="17"/>
        <v>0.05937785770842391</v>
      </c>
      <c r="W29" s="3">
        <f>'[1]1235-R12'!M80</f>
        <v>0.8991951309140307</v>
      </c>
      <c r="Y29" s="3">
        <f>'[1]1235-R12'!N80</f>
        <v>0.8031336361163797</v>
      </c>
      <c r="AA29" s="3">
        <f>AVERAGE('[1]1235-R12'!$O80,'[1]1235-R12'!$R80)</f>
        <v>0.9321742823298489</v>
      </c>
      <c r="AB29" s="3">
        <f>STDEV('[1]1235-R12'!$O80,'[1]1235-R12'!$R80)</f>
        <v>0.04297707724526284</v>
      </c>
      <c r="AC29" s="3">
        <f>AVERAGE('[1]1235-R12'!$P80:$Q80)</f>
        <v>0.9888858479051614</v>
      </c>
      <c r="AD29" s="3">
        <f>STDEV('[1]1235-R12'!$P80:$Q80)</f>
        <v>0.008672719963618411</v>
      </c>
      <c r="AF29" s="3">
        <f>AVERAGE('[1]1235-R12'!$S80:$T80,'[1]1235-R12'!$V80)</f>
        <v>0.9351153397924866</v>
      </c>
      <c r="AG29" s="3">
        <f>STDEV('[1]1235-R12'!$S80:$T80,'[1]1235-R12'!$V80)</f>
        <v>0.042637229125221</v>
      </c>
      <c r="AH29" s="3">
        <f>AVERAGE('[1]1235-R12'!$U80,'[1]1235-R12'!$W80)</f>
        <v>0.8736209882263155</v>
      </c>
      <c r="AI29" s="3">
        <f>STDEV('[1]1235-R12'!$U80,'[1]1235-R12'!$W80)</f>
        <v>0.010906327404931086</v>
      </c>
      <c r="AK29" s="3">
        <f>'[1]1235-R12'!$X80</f>
        <v>0.8422479789275803</v>
      </c>
      <c r="AM29" s="14">
        <f t="shared" si="18"/>
        <v>0.8481922486526635</v>
      </c>
      <c r="AN29" s="3">
        <f t="shared" si="19"/>
        <v>0.04830583249063362</v>
      </c>
      <c r="AP29" s="3">
        <f t="shared" si="20"/>
        <v>0.9028976352780822</v>
      </c>
      <c r="AQ29" s="3">
        <f t="shared" si="21"/>
        <v>0.04140343132141818</v>
      </c>
      <c r="AR29" s="3">
        <f t="shared" si="22"/>
        <v>0.9620005938488241</v>
      </c>
      <c r="AS29" s="3">
        <f t="shared" si="23"/>
        <v>0.038021490914314775</v>
      </c>
    </row>
    <row r="30" spans="1:45" ht="13.5" customHeight="1">
      <c r="A30" s="3" t="str">
        <f>'[1]1235-R12'!$A84</f>
        <v>Ca</v>
      </c>
      <c r="B30" s="3">
        <f>'[1]1235-R12'!B84</f>
        <v>0.7985202765393922</v>
      </c>
      <c r="C30" s="3">
        <f>'[1]1235-R12'!C84</f>
        <v>0.8117958759781254</v>
      </c>
      <c r="D30" s="3">
        <f>'[1]1235-R12'!D84</f>
        <v>0.8699681541192577</v>
      </c>
      <c r="F30" s="3">
        <f>AVERAGE('[1]1235-R12'!$E84,'[1]1235-R12'!$H84)</f>
        <v>0.8556721780676666</v>
      </c>
      <c r="G30" s="3">
        <f>STDEV('[1]1235-R12'!$E84,'[1]1235-R12'!$H84)</f>
        <v>0.028607977614639332</v>
      </c>
      <c r="H30" s="3">
        <f>'[1]1235-R12'!$I84</f>
        <v>0.8270040814713097</v>
      </c>
      <c r="I30" s="3">
        <f>AVERAGE('[1]1235-R12'!$F84:$G84)</f>
        <v>0.8774813720685088</v>
      </c>
      <c r="J30" s="3">
        <f>STDEV('[1]1235-R12'!$F84:$G84)</f>
        <v>0.01457475745608639</v>
      </c>
      <c r="L30" s="3">
        <f>'[1]1235-R12'!$J84</f>
        <v>0.8708728983523834</v>
      </c>
      <c r="M30" s="3">
        <f>AVERAGE('[1]1235-R12'!$K84:$L84)</f>
        <v>0.8774610378507203</v>
      </c>
      <c r="N30" s="3">
        <f>STDEV('[1]1235-R12'!$K84:$L84)</f>
        <v>0.010452717835375139</v>
      </c>
      <c r="P30" s="3">
        <f t="shared" si="12"/>
        <v>0.812762179005351</v>
      </c>
      <c r="Q30" s="3">
        <f t="shared" si="13"/>
        <v>0.020141091621353684</v>
      </c>
      <c r="R30" s="3">
        <f t="shared" si="14"/>
        <v>0.8655044101797692</v>
      </c>
      <c r="S30" s="3">
        <f t="shared" si="15"/>
        <v>0.008526970843244379</v>
      </c>
      <c r="T30" s="3">
        <f t="shared" si="16"/>
        <v>0.8555794286324515</v>
      </c>
      <c r="U30" s="3">
        <f t="shared" si="17"/>
        <v>0.037917670229665974</v>
      </c>
      <c r="W30" s="3">
        <f>'[1]1235-R12'!M84</f>
        <v>0.7254941987388595</v>
      </c>
      <c r="Y30" s="3">
        <f>'[1]1235-R12'!N84</f>
        <v>0.7274218708773377</v>
      </c>
      <c r="AA30" s="3">
        <f>AVERAGE('[1]1235-R12'!$O84,'[1]1235-R12'!$R84)</f>
        <v>0.8421584767640513</v>
      </c>
      <c r="AB30" s="3">
        <f>STDEV('[1]1235-R12'!$O84,'[1]1235-R12'!$R84)</f>
        <v>0.045558602071032434</v>
      </c>
      <c r="AC30" s="3">
        <f>AVERAGE('[1]1235-R12'!$P84:$Q84)</f>
        <v>0.8245940156339935</v>
      </c>
      <c r="AD30" s="3">
        <f>STDEV('[1]1235-R12'!$P84:$Q84)</f>
        <v>0.020531223218576953</v>
      </c>
      <c r="AF30" s="3">
        <f>AVERAGE('[1]1235-R12'!$S84:$T84,'[1]1235-R12'!$V84)</f>
        <v>0.8704011740244034</v>
      </c>
      <c r="AG30" s="3">
        <f>STDEV('[1]1235-R12'!$S84:$T84,'[1]1235-R12'!$V84)</f>
        <v>0.017842201764606054</v>
      </c>
      <c r="AH30" s="3">
        <f>AVERAGE('[1]1235-R12'!$U84,'[1]1235-R12'!$W84)</f>
        <v>0.8379854622769276</v>
      </c>
      <c r="AI30" s="3">
        <f>STDEV('[1]1235-R12'!$U84,'[1]1235-R12'!$W84)</f>
        <v>0.0066377390850046415</v>
      </c>
      <c r="AK30" s="3">
        <f>'[1]1235-R12'!$X84</f>
        <v>0.8306595195490648</v>
      </c>
      <c r="AM30" s="14">
        <f t="shared" si="18"/>
        <v>0.7611918630550872</v>
      </c>
      <c r="AN30" s="3">
        <f t="shared" si="19"/>
        <v>0.06016847558350121</v>
      </c>
      <c r="AP30" s="3">
        <f t="shared" si="20"/>
        <v>0.8400719695204895</v>
      </c>
      <c r="AQ30" s="3">
        <f t="shared" si="21"/>
        <v>0.0029507668418348744</v>
      </c>
      <c r="AR30" s="3">
        <f t="shared" si="22"/>
        <v>0.8474975948291985</v>
      </c>
      <c r="AS30" s="3">
        <f t="shared" si="23"/>
        <v>0.03239055232474024</v>
      </c>
    </row>
    <row r="31" spans="1:45" ht="12.75">
      <c r="A31" s="3" t="str">
        <f>'[1]1235-R12'!$A79</f>
        <v>Na</v>
      </c>
      <c r="B31" s="3">
        <f>'[1]1235-R12'!B79</f>
        <v>0.017806123065612526</v>
      </c>
      <c r="C31" s="3">
        <f>'[1]1235-R12'!C79</f>
        <v>0.00958835663270087</v>
      </c>
      <c r="D31" s="3">
        <f>'[1]1235-R12'!D79</f>
        <v>0.011523172978778525</v>
      </c>
      <c r="F31" s="3">
        <f>AVERAGE('[1]1235-R12'!$E79,'[1]1235-R12'!$H79)</f>
        <v>0.010113497887341873</v>
      </c>
      <c r="G31" s="3">
        <f>STDEV('[1]1235-R12'!$E79,'[1]1235-R12'!$H79)</f>
        <v>0.0002230724889438521</v>
      </c>
      <c r="H31" s="3">
        <f>'[1]1235-R12'!$I79</f>
        <v>0.019511801343477176</v>
      </c>
      <c r="I31" s="3">
        <f>AVERAGE('[1]1235-R12'!$F79:$G79)</f>
        <v>0.013803877192045826</v>
      </c>
      <c r="J31" s="3">
        <f>STDEV('[1]1235-R12'!$F79:$G79)</f>
        <v>0.0011485014363380893</v>
      </c>
      <c r="L31" s="3">
        <f>'[1]1235-R12'!$J79</f>
        <v>0.011432674669851614</v>
      </c>
      <c r="M31" s="3">
        <f>AVERAGE('[1]1235-R12'!$K79:$L79)</f>
        <v>0.014184754163338429</v>
      </c>
      <c r="N31" s="3">
        <f>STDEV('[1]1235-R12'!$K79:$L79)</f>
        <v>0.000757329565712084</v>
      </c>
      <c r="P31" s="3">
        <f t="shared" si="12"/>
        <v>0.01865896220454485</v>
      </c>
      <c r="Q31" s="3">
        <f t="shared" si="13"/>
        <v>0.0012060966768006863</v>
      </c>
      <c r="R31" s="3">
        <f t="shared" si="14"/>
        <v>0.011023115178657337</v>
      </c>
      <c r="S31" s="3">
        <f t="shared" si="15"/>
        <v>0.000789050187551286</v>
      </c>
      <c r="T31" s="3">
        <f t="shared" si="16"/>
        <v>0.012525662662695043</v>
      </c>
      <c r="U31" s="3">
        <f t="shared" si="17"/>
        <v>0.0025509002042799216</v>
      </c>
      <c r="W31" s="3">
        <f>'[1]1235-R12'!M79</f>
        <v>0.014069555935161676</v>
      </c>
      <c r="Y31" s="3">
        <f>'[1]1235-R12'!N79</f>
        <v>0.04660387810858766</v>
      </c>
      <c r="AA31" s="3">
        <f>AVERAGE('[1]1235-R12'!$O79,'[1]1235-R12'!$R79)</f>
        <v>0.012184882158639953</v>
      </c>
      <c r="AB31" s="3">
        <f>STDEV('[1]1235-R12'!$O79,'[1]1235-R12'!$R79)</f>
        <v>0.0018594083605951855</v>
      </c>
      <c r="AC31" s="3">
        <f>AVERAGE('[1]1235-R12'!$P79:$Q79)</f>
        <v>0.008543712710722838</v>
      </c>
      <c r="AD31" s="3">
        <f>STDEV('[1]1235-R12'!$P79:$Q79)</f>
        <v>0.0025568546537502127</v>
      </c>
      <c r="AF31" s="3">
        <f>AVERAGE('[1]1235-R12'!$S79:$T79,'[1]1235-R12'!$V79)</f>
        <v>0.011818866035735294</v>
      </c>
      <c r="AG31" s="3">
        <f>STDEV('[1]1235-R12'!$S79:$T79,'[1]1235-R12'!$V79)</f>
        <v>0.0019799289880947655</v>
      </c>
      <c r="AH31" s="3">
        <f>AVERAGE('[1]1235-R12'!$U79,'[1]1235-R12'!$W79)</f>
        <v>0.015360185745180104</v>
      </c>
      <c r="AI31" s="3">
        <f>STDEV('[1]1235-R12'!$U79,'[1]1235-R12'!$W79)</f>
        <v>7.927849265243487E-05</v>
      </c>
      <c r="AK31" s="3">
        <f>'[1]1235-R12'!$X79</f>
        <v>0.017148220022948323</v>
      </c>
      <c r="AM31" s="14">
        <f t="shared" si="18"/>
        <v>0.02594055135556589</v>
      </c>
      <c r="AN31" s="3">
        <f t="shared" si="19"/>
        <v>0.017961050846706208</v>
      </c>
      <c r="AP31" s="3">
        <f t="shared" si="20"/>
        <v>0.013772533951910028</v>
      </c>
      <c r="AQ31" s="3">
        <f t="shared" si="21"/>
        <v>0.002245278698368506</v>
      </c>
      <c r="AR31" s="3">
        <f t="shared" si="22"/>
        <v>0.010181289373229065</v>
      </c>
      <c r="AS31" s="3">
        <f t="shared" si="23"/>
        <v>0.002315883125541976</v>
      </c>
    </row>
    <row r="32" spans="1:45" ht="12.75">
      <c r="A32" s="3" t="str">
        <f>'[1]1235-R12'!$A83</f>
        <v>K</v>
      </c>
      <c r="B32" s="3">
        <f>'[1]1235-R12'!B83</f>
        <v>0.00023621059715488028</v>
      </c>
      <c r="C32" s="3">
        <f>'[1]1235-R12'!C83</f>
        <v>0.0007368096036272487</v>
      </c>
      <c r="D32" s="3">
        <f>'[1]1235-R12'!D83</f>
        <v>0.0005547804681219975</v>
      </c>
      <c r="F32" s="3">
        <f>AVERAGE('[1]1235-R12'!$E83,'[1]1235-R12'!$H83)</f>
        <v>0.0005988793012854535</v>
      </c>
      <c r="G32" s="3">
        <f>STDEV('[1]1235-R12'!$E83,'[1]1235-R12'!$H83)</f>
        <v>6.95399158947051E-05</v>
      </c>
      <c r="H32" s="3">
        <f>'[1]1235-R12'!$I83</f>
        <v>0.0003279869212492727</v>
      </c>
      <c r="I32" s="3">
        <f>AVERAGE('[1]1235-R12'!$F83:$G83)</f>
        <v>0.0005547415917425979</v>
      </c>
      <c r="J32" s="3">
        <f>STDEV('[1]1235-R12'!$F83:$G83)</f>
        <v>0.000392443409622819</v>
      </c>
      <c r="L32" s="3">
        <f>'[1]1235-R12'!$J83</f>
        <v>0.0001846000930580859</v>
      </c>
      <c r="M32" s="3">
        <f>AVERAGE('[1]1235-R12'!$K83:$L83)</f>
        <v>0.0001851733383018159</v>
      </c>
      <c r="N32" s="3">
        <f>STDEV('[1]1235-R12'!$K83:$L83)</f>
        <v>0.00026187464641632937</v>
      </c>
      <c r="P32" s="3">
        <f t="shared" si="12"/>
        <v>0.00028209875920207647</v>
      </c>
      <c r="Q32" s="3">
        <f t="shared" si="13"/>
        <v>6.489566111951923E-05</v>
      </c>
      <c r="R32" s="3">
        <f t="shared" si="14"/>
        <v>0.00044608662082184564</v>
      </c>
      <c r="S32" s="3">
        <f t="shared" si="15"/>
        <v>0.00022752489956717967</v>
      </c>
      <c r="T32" s="3">
        <f t="shared" si="16"/>
        <v>0.0004922415112238876</v>
      </c>
      <c r="U32" s="3">
        <f t="shared" si="17"/>
        <v>0.0002810788810177346</v>
      </c>
      <c r="W32" s="3">
        <f>'[1]1235-R12'!M83</f>
        <v>0.0003272841124054361</v>
      </c>
      <c r="Y32" s="3">
        <f>'[1]1235-R12'!N83</f>
        <v>0.0011304828915644537</v>
      </c>
      <c r="AA32" s="3">
        <f>AVERAGE('[1]1235-R12'!$O83,'[1]1235-R12'!$R83)</f>
        <v>0.0001394847819626248</v>
      </c>
      <c r="AB32" s="3">
        <f>STDEV('[1]1235-R12'!$O83,'[1]1235-R12'!$R83)</f>
        <v>0.00013158041857374317</v>
      </c>
      <c r="AC32" s="3">
        <f>AVERAGE('[1]1235-R12'!$P83:$Q83)</f>
        <v>0.0003911828575222766</v>
      </c>
      <c r="AD32" s="3">
        <f>STDEV('[1]1235-R12'!$P83:$Q83)</f>
        <v>0.0005532161024758657</v>
      </c>
      <c r="AF32" s="3">
        <f>AVERAGE('[1]1235-R12'!$S83:$T83,'[1]1235-R12'!$V83)</f>
        <v>0.0003238519719619068</v>
      </c>
      <c r="AG32" s="3">
        <f>STDEV('[1]1235-R12'!$S83:$T83,'[1]1235-R12'!$V83)</f>
        <v>0.00016639444077174077</v>
      </c>
      <c r="AH32" s="3">
        <f>AVERAGE('[1]1235-R12'!$U83,'[1]1235-R12'!$W83)</f>
        <v>0.0005566689387706623</v>
      </c>
      <c r="AI32" s="3">
        <f>STDEV('[1]1235-R12'!$U83,'[1]1235-R12'!$W83)</f>
        <v>0.00013399975398996157</v>
      </c>
      <c r="AK32" s="3">
        <f>'[1]1235-R12'!$X83</f>
        <v>0.0004701316492159579</v>
      </c>
      <c r="AM32" s="14">
        <f t="shared" si="18"/>
        <v>0.0006426328843952826</v>
      </c>
      <c r="AN32" s="3">
        <f t="shared" si="19"/>
        <v>0.00042848521189701354</v>
      </c>
      <c r="AP32" s="3">
        <f t="shared" si="20"/>
        <v>0.00034807686036664355</v>
      </c>
      <c r="AQ32" s="3">
        <f t="shared" si="21"/>
        <v>0.0002949937462825553</v>
      </c>
      <c r="AR32" s="3">
        <f t="shared" si="22"/>
        <v>0.0003575174147420917</v>
      </c>
      <c r="AS32" s="3">
        <f t="shared" si="23"/>
        <v>4.7610125763032895E-05</v>
      </c>
    </row>
    <row r="33" ht="12.75">
      <c r="AM33" s="14"/>
    </row>
    <row r="34" spans="1:45" ht="12.75">
      <c r="A34" s="3" t="str">
        <f>'[1]1235-R12'!$A91</f>
        <v>Sum</v>
      </c>
      <c r="B34" s="3">
        <f>'[1]1235-R12'!B91</f>
        <v>4</v>
      </c>
      <c r="C34" s="3">
        <f>'[1]1235-R12'!C91</f>
        <v>4.000000000000001</v>
      </c>
      <c r="D34" s="3">
        <f>'[1]1235-R12'!D91</f>
        <v>3.9999999999999996</v>
      </c>
      <c r="F34" s="3">
        <f>AVERAGE('[1]1235-R12'!$E91,'[1]1235-R12'!$H91)</f>
        <v>4</v>
      </c>
      <c r="G34" s="3">
        <f>STDEV('[1]1235-R12'!$E91,'[1]1235-R12'!$H91)</f>
        <v>0</v>
      </c>
      <c r="H34" s="3">
        <f>'[1]1235-R12'!$I91</f>
        <v>4.000000000000001</v>
      </c>
      <c r="I34" s="3">
        <f>AVERAGE('[1]1235-R12'!$F91:$G91)</f>
        <v>3.9999999999999996</v>
      </c>
      <c r="J34" s="3">
        <f>STDEV('[1]1235-R12'!$F91:$G91)</f>
        <v>0</v>
      </c>
      <c r="L34" s="3">
        <f>'[1]1235-R12'!$J91</f>
        <v>4.000000000000001</v>
      </c>
      <c r="M34" s="3">
        <f>AVERAGE('[1]1235-R12'!$K91:$L91)</f>
        <v>3.9999999999999996</v>
      </c>
      <c r="N34" s="3">
        <f>STDEV('[1]1235-R12'!$K91:$L91)</f>
        <v>6.280369834735101E-16</v>
      </c>
      <c r="P34" s="3">
        <f>AVERAGE(B34,H34)</f>
        <v>4</v>
      </c>
      <c r="Q34" s="3">
        <f>STDEV(B34,H34)</f>
        <v>8.881784197001252E-16</v>
      </c>
      <c r="R34" s="3">
        <f>AVERAGE(D34:F34,L34)</f>
        <v>4</v>
      </c>
      <c r="S34" s="3">
        <f>STDEV(D34:F34,L34)</f>
        <v>7.021666937153402E-16</v>
      </c>
      <c r="T34" s="3">
        <f>AVERAGE(C34,I34,M34)</f>
        <v>4</v>
      </c>
      <c r="U34" s="3">
        <f>STDEV(C34,I34,M34)</f>
        <v>7.691850745534255E-16</v>
      </c>
      <c r="W34" s="3">
        <f>'[1]1235-R12'!M91</f>
        <v>3.9999999999999996</v>
      </c>
      <c r="Y34" s="3">
        <f>'[1]1235-R12'!N91</f>
        <v>4.000000000000001</v>
      </c>
      <c r="AA34" s="3">
        <f>AVERAGE('[1]1235-R12'!$O91,'[1]1235-R12'!$R91)</f>
        <v>4</v>
      </c>
      <c r="AB34" s="3">
        <f>STDEV('[1]1235-R12'!$O91,'[1]1235-R12'!$R91)</f>
        <v>1.2560739669470201E-15</v>
      </c>
      <c r="AC34" s="3">
        <f>AVERAGE('[1]1235-R12'!$P91:$Q91)</f>
        <v>4</v>
      </c>
      <c r="AD34" s="3">
        <f>STDEV('[1]1235-R12'!$P91:$Q91)</f>
        <v>0</v>
      </c>
      <c r="AF34" s="3">
        <f>AVERAGE('[1]1235-R12'!$S91:$T91,'[1]1235-R12'!$V91)</f>
        <v>4</v>
      </c>
      <c r="AG34" s="3">
        <f>STDEV('[1]1235-R12'!$S91:$T91,'[1]1235-R12'!$V91)</f>
        <v>0</v>
      </c>
      <c r="AH34" s="3">
        <f>AVERAGE('[1]1235-R12'!$U91,'[1]1235-R12'!$W91)</f>
        <v>4</v>
      </c>
      <c r="AI34" s="3">
        <f>STDEV('[1]1235-R12'!$U91,'[1]1235-R12'!$W91)</f>
        <v>4.440892098500626E-16</v>
      </c>
      <c r="AK34" s="3">
        <f>'[1]1235-R12'!$X91</f>
        <v>4.000000000000001</v>
      </c>
      <c r="AM34" s="14">
        <f>AVERAGE(W34:Y34,AK34)</f>
        <v>4</v>
      </c>
      <c r="AN34" s="3">
        <f>STDEV(W34:Y34,AK34)</f>
        <v>9.42055475210265E-16</v>
      </c>
      <c r="AP34" s="3">
        <f>AVERAGE(AA34,AH34)</f>
        <v>4</v>
      </c>
      <c r="AQ34" s="3">
        <f>STDEV(AA34,AH34)</f>
        <v>0</v>
      </c>
      <c r="AR34" s="3">
        <f>AVERAGE(AC34,AF34)</f>
        <v>4</v>
      </c>
      <c r="AS34" s="3">
        <f>STDEV(AC34,AF34)</f>
        <v>0</v>
      </c>
    </row>
    <row r="35" ht="12.75">
      <c r="AM35" s="14"/>
    </row>
    <row r="36" spans="1:45" ht="12.75">
      <c r="A36" s="3" t="str">
        <f>'[1]1235-R12'!$A97</f>
        <v>Mg#</v>
      </c>
      <c r="B36" s="3">
        <f>'[1]1235-R12'!B97</f>
        <v>72.63409736893011</v>
      </c>
      <c r="C36" s="3">
        <f>'[1]1235-R12'!C97</f>
        <v>85.0483935060889</v>
      </c>
      <c r="D36" s="3">
        <f>'[1]1235-R12'!D97</f>
        <v>85.46857161090445</v>
      </c>
      <c r="F36" s="3">
        <f>AVERAGE('[1]1235-R12'!$E97,'[1]1235-R12'!$H97)</f>
        <v>86.74200663451826</v>
      </c>
      <c r="G36" s="3">
        <f>STDEV('[1]1235-R12'!$E97,'[1]1235-R12'!$H97)</f>
        <v>0.8539413373857505</v>
      </c>
      <c r="H36" s="3">
        <f>'[1]1235-R12'!$I97</f>
        <v>76.75368838497339</v>
      </c>
      <c r="I36" s="3">
        <f>AVERAGE('[1]1235-R12'!$F97:$G97)</f>
        <v>85.33592515075404</v>
      </c>
      <c r="J36" s="3">
        <f>STDEV('[1]1235-R12'!$F97:$G97)</f>
        <v>0.5049932367832005</v>
      </c>
      <c r="L36" s="3">
        <f>'[1]1235-R12'!$J97</f>
        <v>86.0068045056608</v>
      </c>
      <c r="M36" s="3">
        <f>AVERAGE('[1]1235-R12'!$K97:$L97)</f>
        <v>83.33700314440459</v>
      </c>
      <c r="N36" s="3">
        <f>STDEV('[1]1235-R12'!$K97:$L97)</f>
        <v>0.20792736069003234</v>
      </c>
      <c r="P36" s="3">
        <f>AVERAGE(B36,H36)</f>
        <v>74.69389287695175</v>
      </c>
      <c r="Q36" s="3">
        <f>STDEV(B36,H36)</f>
        <v>2.912990743159213</v>
      </c>
      <c r="R36" s="3">
        <f>AVERAGE(D36:F36,L36)</f>
        <v>86.07246091702784</v>
      </c>
      <c r="S36" s="3">
        <f>STDEV(D36:F36,L36)</f>
        <v>0.6392513301560119</v>
      </c>
      <c r="T36" s="3">
        <f>AVERAGE(C36,I36,M36)</f>
        <v>84.57377393374918</v>
      </c>
      <c r="U36" s="3">
        <f>STDEV(C36,I36,M36)</f>
        <v>1.080680387857753</v>
      </c>
      <c r="W36" s="3">
        <f>'[1]1235-R12'!M97</f>
        <v>72.83511316168939</v>
      </c>
      <c r="Y36" s="3">
        <f>'[1]1235-R12'!N97</f>
        <v>74.60405655422998</v>
      </c>
      <c r="AA36" s="3">
        <f>AVERAGE('[1]1235-R12'!$O97,'[1]1235-R12'!$R97)</f>
        <v>83.65529933366813</v>
      </c>
      <c r="AB36" s="3">
        <f>STDEV('[1]1235-R12'!$O97,'[1]1235-R12'!$R97)</f>
        <v>0.9526559467802596</v>
      </c>
      <c r="AC36" s="3">
        <f>AVERAGE('[1]1235-R12'!$P97:$Q97)</f>
        <v>85.75722337391781</v>
      </c>
      <c r="AD36" s="3">
        <f>STDEV('[1]1235-R12'!$P97:$Q97)</f>
        <v>1.569054679682022</v>
      </c>
      <c r="AF36" s="3">
        <f>AVERAGE('[1]1235-R12'!$S97:$T97,'[1]1235-R12'!$V97)</f>
        <v>85.19215674623165</v>
      </c>
      <c r="AG36" s="3">
        <f>STDEV('[1]1235-R12'!$S97:$T97,'[1]1235-R12'!$V97)</f>
        <v>0.681097861044408</v>
      </c>
      <c r="AH36" s="3">
        <f>AVERAGE('[1]1235-R12'!$U97,'[1]1235-R12'!$W97)</f>
        <v>80.21405672692508</v>
      </c>
      <c r="AI36" s="3">
        <f>STDEV('[1]1235-R12'!$U97,'[1]1235-R12'!$W97)</f>
        <v>0.9819743528372025</v>
      </c>
      <c r="AK36" s="3">
        <f>'[1]1235-R12'!$X97</f>
        <v>77.33379534785547</v>
      </c>
      <c r="AM36" s="14">
        <f>AVERAGE(W36:Y36,AK36)</f>
        <v>74.92432168792494</v>
      </c>
      <c r="AN36" s="3">
        <f>STDEV(W36:Y36,AK36)</f>
        <v>2.266376550780323</v>
      </c>
      <c r="AP36" s="3">
        <f>AVERAGE(AA36,AH36)</f>
        <v>81.9346780302966</v>
      </c>
      <c r="AQ36" s="3">
        <f>STDEV(AA36,AH36)</f>
        <v>2.433325982936616</v>
      </c>
      <c r="AR36" s="3">
        <f>AVERAGE(AC36,AF36)</f>
        <v>85.47469006007472</v>
      </c>
      <c r="AS36" s="3">
        <f>STDEV(AC36,AF36)</f>
        <v>0.3995624442645038</v>
      </c>
    </row>
    <row r="37" spans="1:45" ht="12.75">
      <c r="A37" s="3" t="str">
        <f>'[1]1235-R12'!$A98</f>
        <v>Wo</v>
      </c>
      <c r="B37" s="3">
        <f>'[1]1235-R12'!B98</f>
        <v>40.95002656721131</v>
      </c>
      <c r="C37" s="3">
        <f>'[1]1235-R12'!C98</f>
        <v>40.870340994594066</v>
      </c>
      <c r="D37" s="3">
        <f>'[1]1235-R12'!D98</f>
        <v>44.516347091665715</v>
      </c>
      <c r="F37" s="3">
        <f>AVERAGE('[1]1235-R12'!$E98,'[1]1235-R12'!$H98)</f>
        <v>43.08724692848078</v>
      </c>
      <c r="G37" s="3">
        <f>STDEV('[1]1235-R12'!$E98,'[1]1235-R12'!$H98)</f>
        <v>1.548572892541388</v>
      </c>
      <c r="H37" s="3">
        <f>'[1]1235-R12'!$I98</f>
        <v>43.16258665774668</v>
      </c>
      <c r="I37" s="3">
        <f>AVERAGE('[1]1235-R12'!$F98:$G98)</f>
        <v>45.721762458484065</v>
      </c>
      <c r="J37" s="3">
        <f>STDEV('[1]1235-R12'!$F98:$G98)</f>
        <v>0.4970422201730347</v>
      </c>
      <c r="L37" s="3">
        <f>'[1]1235-R12'!$J98</f>
        <v>43.79285631207879</v>
      </c>
      <c r="M37" s="3">
        <f>AVERAGE('[1]1235-R12'!$K98:$L98)</f>
        <v>44.686988391198234</v>
      </c>
      <c r="N37" s="3">
        <f>STDEV('[1]1235-R12'!$K98:$L98)</f>
        <v>0.14978752809967247</v>
      </c>
      <c r="P37" s="3">
        <f>AVERAGE(B37,H37)</f>
        <v>42.05630661247899</v>
      </c>
      <c r="Q37" s="3">
        <f>STDEV(B37,H37)</f>
        <v>1.5645162438005733</v>
      </c>
      <c r="R37" s="3">
        <f>AVERAGE(D37:F37,L37)</f>
        <v>43.798816777408426</v>
      </c>
      <c r="S37" s="3">
        <f>STDEV(D37:F37,L37)</f>
        <v>0.7145687262012622</v>
      </c>
      <c r="T37" s="3">
        <f>AVERAGE(C37,I37,M37)</f>
        <v>43.75969728142545</v>
      </c>
      <c r="U37" s="3">
        <f>STDEV(C37,I37,M37)</f>
        <v>2.5551857382137215</v>
      </c>
      <c r="W37" s="3">
        <f>'[1]1235-R12'!M98</f>
        <v>37.013935851466485</v>
      </c>
      <c r="Y37" s="3">
        <f>'[1]1235-R12'!N98</f>
        <v>40.32383828215872</v>
      </c>
      <c r="AA37" s="3">
        <f>AVERAGE('[1]1235-R12'!$O98,'[1]1235-R12'!$R98)</f>
        <v>43.049873058362294</v>
      </c>
      <c r="AB37" s="3">
        <f>STDEV('[1]1235-R12'!$O98,'[1]1235-R12'!$R98)</f>
        <v>2.735384600162848</v>
      </c>
      <c r="AC37" s="3">
        <f>AVERAGE('[1]1235-R12'!$P98:$Q98)</f>
        <v>41.691639365380816</v>
      </c>
      <c r="AD37" s="3">
        <f>STDEV('[1]1235-R12'!$P98:$Q98)</f>
        <v>1.2631963992597928</v>
      </c>
      <c r="AF37" s="3">
        <f>AVERAGE('[1]1235-R12'!$S98:$T98,'[1]1235-R12'!$V98)</f>
        <v>44.24271200493596</v>
      </c>
      <c r="AG37" s="3">
        <f>STDEV('[1]1235-R12'!$S98:$T98,'[1]1235-R12'!$V98)</f>
        <v>1.4530506575393474</v>
      </c>
      <c r="AH37" s="3">
        <f>AVERAGE('[1]1235-R12'!$U98,'[1]1235-R12'!$W98)</f>
        <v>43.48402871415665</v>
      </c>
      <c r="AI37" s="3">
        <f>STDEV('[1]1235-R12'!$U98,'[1]1235-R12'!$W98)</f>
        <v>0.18871431493021984</v>
      </c>
      <c r="AK37" s="3">
        <f>'[1]1235-R12'!$X98</f>
        <v>43.26877247568367</v>
      </c>
      <c r="AM37" s="14">
        <f>AVERAGE(W37:Y37,AK37)</f>
        <v>40.20218220310296</v>
      </c>
      <c r="AN37" s="3">
        <f>STDEV(W37:Y37,AK37)</f>
        <v>3.129192459739417</v>
      </c>
      <c r="AP37" s="3">
        <f>AVERAGE(AA37,AH37)</f>
        <v>43.26695088625947</v>
      </c>
      <c r="AQ37" s="3">
        <f>STDEV(AA37,AH37)</f>
        <v>0.30699440830194197</v>
      </c>
      <c r="AR37" s="3">
        <f>AVERAGE(AC37,AF37)</f>
        <v>42.96717568515839</v>
      </c>
      <c r="AS37" s="3">
        <f>STDEV(AC37,AF37)</f>
        <v>1.8038807627288427</v>
      </c>
    </row>
    <row r="38" spans="1:45" ht="12.75">
      <c r="A38" s="3" t="str">
        <f>'[1]1235-R12'!$A99</f>
        <v>En</v>
      </c>
      <c r="B38" s="3">
        <f>'[1]1235-R12'!B99</f>
        <v>42.890415199499095</v>
      </c>
      <c r="C38" s="3">
        <f>'[1]1235-R12'!C99</f>
        <v>50.288825069726165</v>
      </c>
      <c r="D38" s="3">
        <f>'[1]1235-R12'!D99</f>
        <v>47.421085618305355</v>
      </c>
      <c r="F38" s="3">
        <f>AVERAGE('[1]1235-R12'!$E99,'[1]1235-R12'!$H99)</f>
        <v>49.36065209314971</v>
      </c>
      <c r="G38" s="3">
        <f>STDEV('[1]1235-R12'!$E99,'[1]1235-R12'!$H99)</f>
        <v>0.8572616764673137</v>
      </c>
      <c r="H38" s="3">
        <f>'[1]1235-R12'!$I99</f>
        <v>43.624811122792394</v>
      </c>
      <c r="I38" s="3">
        <f>AVERAGE('[1]1235-R12'!$F99:$G99)</f>
        <v>46.317581146778586</v>
      </c>
      <c r="J38" s="3">
        <f>STDEV('[1]1235-R12'!$F99:$G99)</f>
        <v>0.1500541483438933</v>
      </c>
      <c r="L38" s="3">
        <f>'[1]1235-R12'!$J99</f>
        <v>48.341968189886266</v>
      </c>
      <c r="M38" s="3">
        <f>AVERAGE('[1]1235-R12'!$K99:$L99)</f>
        <v>46.096361948318915</v>
      </c>
      <c r="N38" s="3">
        <f>STDEV('[1]1235-R12'!$K99:$L99)</f>
        <v>0.23983932215856021</v>
      </c>
      <c r="P38" s="3">
        <f>AVERAGE(B38,H38)</f>
        <v>43.25761316114574</v>
      </c>
      <c r="Q38" s="3">
        <f>STDEV(B38,H38)</f>
        <v>0.5192963374369396</v>
      </c>
      <c r="R38" s="3">
        <f>AVERAGE(D38:F38,L38)</f>
        <v>48.37456863378045</v>
      </c>
      <c r="S38" s="3">
        <f>STDEV(D38:F38,L38)</f>
        <v>0.9701941142324713</v>
      </c>
      <c r="T38" s="3">
        <f>AVERAGE(C38,I38,M38)</f>
        <v>47.56758938827456</v>
      </c>
      <c r="U38" s="3">
        <f>STDEV(C38,I38,M38)</f>
        <v>2.3592535279076166</v>
      </c>
      <c r="W38" s="3">
        <f>'[1]1235-R12'!M99</f>
        <v>45.875971098678654</v>
      </c>
      <c r="Y38" s="3">
        <f>'[1]1235-R12'!N99</f>
        <v>44.52083743737206</v>
      </c>
      <c r="AA38" s="3">
        <f>AVERAGE('[1]1235-R12'!$O99,'[1]1235-R12'!$R99)</f>
        <v>47.62876976190059</v>
      </c>
      <c r="AB38" s="3">
        <f>STDEV('[1]1235-R12'!$O99,'[1]1235-R12'!$R99)</f>
        <v>1.7457554041842482</v>
      </c>
      <c r="AC38" s="3">
        <f>AVERAGE('[1]1235-R12'!$P99:$Q99)</f>
        <v>49.99372095399186</v>
      </c>
      <c r="AD38" s="3">
        <f>STDEV('[1]1235-R12'!$P99:$Q99)</f>
        <v>0.16839209658132226</v>
      </c>
      <c r="AF38" s="3">
        <f>AVERAGE('[1]1235-R12'!$S99:$T99,'[1]1235-R12'!$V99)</f>
        <v>47.50580506734146</v>
      </c>
      <c r="AG38" s="3">
        <f>STDEV('[1]1235-R12'!$S99:$T99,'[1]1235-R12'!$V99)</f>
        <v>1.5491178717592213</v>
      </c>
      <c r="AH38" s="3">
        <f>AVERAGE('[1]1235-R12'!$U99,'[1]1235-R12'!$W99)</f>
        <v>45.3328267039127</v>
      </c>
      <c r="AI38" s="3">
        <f>STDEV('[1]1235-R12'!$U99,'[1]1235-R12'!$W99)</f>
        <v>0.4035969356550327</v>
      </c>
      <c r="AK38" s="3">
        <f>'[1]1235-R12'!$X99</f>
        <v>43.87241139198104</v>
      </c>
      <c r="AM38" s="14">
        <f>AVERAGE(W38:Y38,AK38)</f>
        <v>44.756406642677256</v>
      </c>
      <c r="AN38" s="3">
        <f>STDEV(W38:Y38,AK38)</f>
        <v>1.0223416808687018</v>
      </c>
      <c r="AP38" s="3">
        <f>AVERAGE(AA38,AH38)</f>
        <v>46.48079823290665</v>
      </c>
      <c r="AQ38" s="3">
        <f>STDEV(AA38,AH38)</f>
        <v>1.623476905521144</v>
      </c>
      <c r="AR38" s="3">
        <f>AVERAGE(AC38,AF38)</f>
        <v>48.74976301066666</v>
      </c>
      <c r="AS38" s="3">
        <f>STDEV(AC38,AF38)</f>
        <v>1.7592221944725233</v>
      </c>
    </row>
    <row r="39" spans="1:45" ht="12.75">
      <c r="A39" s="3" t="str">
        <f>'[1]1235-R12'!$A100</f>
        <v>Fs</v>
      </c>
      <c r="B39" s="3">
        <f>'[1]1235-R12'!B100</f>
        <v>16.159558233289587</v>
      </c>
      <c r="C39" s="3">
        <f>'[1]1235-R12'!C100</f>
        <v>8.840833935679765</v>
      </c>
      <c r="D39" s="3">
        <f>'[1]1235-R12'!D100</f>
        <v>8.06256729002893</v>
      </c>
      <c r="F39" s="3">
        <f>AVERAGE('[1]1235-R12'!$E100,'[1]1235-R12'!$H100)</f>
        <v>7.5521009783694995</v>
      </c>
      <c r="G39" s="3">
        <f>STDEV('[1]1235-R12'!$E100,'[1]1235-R12'!$H100)</f>
        <v>0.6913112160745419</v>
      </c>
      <c r="H39" s="3">
        <f>'[1]1235-R12'!$I100</f>
        <v>13.212602219460912</v>
      </c>
      <c r="I39" s="3">
        <f>AVERAGE('[1]1235-R12'!$F100:$G100)</f>
        <v>7.960656394737349</v>
      </c>
      <c r="J39" s="3">
        <f>STDEV('[1]1235-R12'!$F100:$G100)</f>
        <v>0.346988071829605</v>
      </c>
      <c r="L39" s="3">
        <f>'[1]1235-R12'!$J100</f>
        <v>7.865175498034948</v>
      </c>
      <c r="M39" s="3">
        <f>AVERAGE('[1]1235-R12'!$K100:$L100)</f>
        <v>9.216649660482856</v>
      </c>
      <c r="N39" s="3">
        <f>STDEV('[1]1235-R12'!$K100:$L100)</f>
        <v>0.09005179405902067</v>
      </c>
      <c r="P39" s="3">
        <f>AVERAGE(B39,H39)</f>
        <v>14.68608022637525</v>
      </c>
      <c r="Q39" s="3">
        <f>STDEV(B39,H39)</f>
        <v>2.0838125812367334</v>
      </c>
      <c r="R39" s="3">
        <f>AVERAGE(D39:F39,L39)</f>
        <v>7.826614588811125</v>
      </c>
      <c r="S39" s="3">
        <f>STDEV(D39:F39,L39)</f>
        <v>0.2574085694473578</v>
      </c>
      <c r="T39" s="3">
        <f>AVERAGE(C39,I39,M39)</f>
        <v>8.67271333029999</v>
      </c>
      <c r="U39" s="3">
        <f>STDEV(C39,I39,M39)</f>
        <v>0.644653530483212</v>
      </c>
      <c r="W39" s="3">
        <f>'[1]1235-R12'!M100</f>
        <v>17.110093049854864</v>
      </c>
      <c r="Y39" s="3">
        <f>'[1]1235-R12'!N100</f>
        <v>15.155324280469229</v>
      </c>
      <c r="AA39" s="3">
        <f>AVERAGE('[1]1235-R12'!$O100,'[1]1235-R12'!$R100)</f>
        <v>9.32135717973711</v>
      </c>
      <c r="AB39" s="3">
        <f>STDEV('[1]1235-R12'!$O100,'[1]1235-R12'!$R100)</f>
        <v>0.9896291959786624</v>
      </c>
      <c r="AC39" s="3">
        <f>AVERAGE('[1]1235-R12'!$P100:$Q100)</f>
        <v>8.314639680627321</v>
      </c>
      <c r="AD39" s="3">
        <f>STDEV('[1]1235-R12'!$P100:$Q100)</f>
        <v>1.0948043026784504</v>
      </c>
      <c r="AF39" s="3">
        <f>AVERAGE('[1]1235-R12'!$S100:$T100,'[1]1235-R12'!$V100)</f>
        <v>8.251482927722584</v>
      </c>
      <c r="AG39" s="3">
        <f>STDEV('[1]1235-R12'!$S100:$T100,'[1]1235-R12'!$V100)</f>
        <v>0.2591384883684279</v>
      </c>
      <c r="AH39" s="3">
        <f>AVERAGE('[1]1235-R12'!$U100,'[1]1235-R12'!$W100)</f>
        <v>11.183144581930648</v>
      </c>
      <c r="AI39" s="3">
        <f>STDEV('[1]1235-R12'!$U100,'[1]1235-R12'!$W100)</f>
        <v>0.5923112505841235</v>
      </c>
      <c r="AK39" s="3">
        <f>'[1]1235-R12'!$X100</f>
        <v>12.85881613233529</v>
      </c>
      <c r="AM39" s="14">
        <f>AVERAGE(W39:Y39,AK39)</f>
        <v>15.041411154219794</v>
      </c>
      <c r="AN39" s="3">
        <f>STDEV(W39:Y39,AK39)</f>
        <v>2.1279264572836274</v>
      </c>
      <c r="AP39" s="3">
        <f>AVERAGE(AA39,AH39)</f>
        <v>10.252250880833879</v>
      </c>
      <c r="AQ39" s="3">
        <f>STDEV(AA39,AH39)</f>
        <v>1.3164824972187326</v>
      </c>
      <c r="AR39" s="3">
        <f>AVERAGE(AC39,AF39)</f>
        <v>8.283061304174954</v>
      </c>
      <c r="AS39" s="3">
        <f>STDEV(AC39,AF39)</f>
        <v>0.04465856825666271</v>
      </c>
    </row>
    <row r="40" spans="1:45" ht="12.75">
      <c r="A40" s="3" t="str">
        <f>'[1]1235-R12'!$A101</f>
        <v>Sum</v>
      </c>
      <c r="B40" s="3">
        <f>'[1]1235-R12'!B101</f>
        <v>99.99999999999999</v>
      </c>
      <c r="C40" s="3">
        <f>'[1]1235-R12'!C101</f>
        <v>100</v>
      </c>
      <c r="D40" s="3">
        <f>'[1]1235-R12'!D101</f>
        <v>100</v>
      </c>
      <c r="F40" s="3">
        <f>AVERAGE('[1]1235-R12'!$E101,'[1]1235-R12'!$H101)</f>
        <v>100</v>
      </c>
      <c r="G40" s="3">
        <f>STDEV('[1]1235-R12'!$E101,'[1]1235-R12'!$H101)</f>
        <v>0</v>
      </c>
      <c r="H40" s="3">
        <f>'[1]1235-R12'!$I101</f>
        <v>99.99999999999997</v>
      </c>
      <c r="I40" s="3">
        <f>AVERAGE('[1]1235-R12'!$F101:$G101)</f>
        <v>100</v>
      </c>
      <c r="J40" s="3">
        <f>STDEV('[1]1235-R12'!$F101:$G101)</f>
        <v>0</v>
      </c>
      <c r="L40" s="3">
        <f>'[1]1235-R12'!$J101</f>
        <v>100</v>
      </c>
      <c r="M40" s="3">
        <f>AVERAGE('[1]1235-R12'!$K101:$L101)</f>
        <v>100.00000000000001</v>
      </c>
      <c r="N40" s="3">
        <f>STDEV('[1]1235-R12'!$K101:$L101)</f>
        <v>0</v>
      </c>
      <c r="P40" s="3">
        <f>AVERAGE(B40,H40)</f>
        <v>99.99999999999997</v>
      </c>
      <c r="Q40" s="3">
        <f>STDEV(B40,H40)</f>
        <v>1.4210854715202004E-14</v>
      </c>
      <c r="R40" s="3">
        <f>AVERAGE(D40:F40,L40)</f>
        <v>100</v>
      </c>
      <c r="S40" s="3">
        <f>STDEV(D40:F40,L40)</f>
        <v>0</v>
      </c>
      <c r="T40" s="3">
        <f>AVERAGE(C40,I40,M40)</f>
        <v>100</v>
      </c>
      <c r="U40" s="3">
        <f>STDEV(C40,I40,M40)</f>
        <v>1.0048591735576161E-14</v>
      </c>
      <c r="W40" s="3">
        <f>'[1]1235-R12'!M101</f>
        <v>100</v>
      </c>
      <c r="Y40" s="3">
        <f>'[1]1235-R12'!N101</f>
        <v>100.00000000000001</v>
      </c>
      <c r="AA40" s="3">
        <f>AVERAGE('[1]1235-R12'!$O101,'[1]1235-R12'!$R101)</f>
        <v>100</v>
      </c>
      <c r="AB40" s="3">
        <f>STDEV('[1]1235-R12'!$O101,'[1]1235-R12'!$R101)</f>
        <v>1.4210854715202004E-14</v>
      </c>
      <c r="AC40" s="3">
        <f>AVERAGE('[1]1235-R12'!$P101:$Q101)</f>
        <v>100</v>
      </c>
      <c r="AD40" s="3">
        <f>STDEV('[1]1235-R12'!$P101:$Q101)</f>
        <v>0</v>
      </c>
      <c r="AF40" s="3">
        <f>AVERAGE('[1]1235-R12'!$S101:$T101,'[1]1235-R12'!$V101)</f>
        <v>100</v>
      </c>
      <c r="AG40" s="3">
        <f>STDEV('[1]1235-R12'!$S101:$T101,'[1]1235-R12'!$V101)</f>
        <v>1.7404671430534633E-14</v>
      </c>
      <c r="AH40" s="3">
        <f>AVERAGE('[1]1235-R12'!$U101,'[1]1235-R12'!$W101)</f>
        <v>100</v>
      </c>
      <c r="AI40" s="3">
        <f>STDEV('[1]1235-R12'!$U101,'[1]1235-R12'!$W101)</f>
        <v>0</v>
      </c>
      <c r="AK40" s="3">
        <f>'[1]1235-R12'!$X101</f>
        <v>100</v>
      </c>
      <c r="AM40" s="14">
        <f>AVERAGE(W40:Y40,AK40)</f>
        <v>100</v>
      </c>
      <c r="AN40" s="3">
        <f>STDEV(W40:Y40,AK40)</f>
        <v>1.0048591735576161E-14</v>
      </c>
      <c r="AP40" s="3">
        <f>AVERAGE(AA40,AH40)</f>
        <v>100</v>
      </c>
      <c r="AQ40" s="3">
        <f>STDEV(AA40,AH40)</f>
        <v>0</v>
      </c>
      <c r="AR40" s="3">
        <f>AVERAGE(AC40,AF40)</f>
        <v>100</v>
      </c>
      <c r="AS40" s="3">
        <f>STDEV(AC40,AF40)</f>
        <v>0</v>
      </c>
    </row>
    <row r="41" ht="12.75">
      <c r="AM41" s="1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XXXXX</cp:lastModifiedBy>
  <dcterms:created xsi:type="dcterms:W3CDTF">2009-05-31T23:11:13Z</dcterms:created>
  <dcterms:modified xsi:type="dcterms:W3CDTF">2013-04-03T18:33:27Z</dcterms:modified>
  <cp:category/>
  <cp:version/>
  <cp:contentType/>
  <cp:contentStatus/>
</cp:coreProperties>
</file>